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5440" windowHeight="11235" activeTab="0"/>
  </bookViews>
  <sheets>
    <sheet name="5" sheetId="1" r:id="rId1"/>
    <sheet name="15 внебюджет" sheetId="2" state="hidden" r:id="rId2"/>
    <sheet name="Лист1" sheetId="3" r:id="rId3"/>
  </sheets>
  <definedNames>
    <definedName name="_xlnm.Print_Titles" localSheetId="0">'5'!$5:$7</definedName>
    <definedName name="_xlnm.Print_Area" localSheetId="0">'5'!$A$1:$N$570</definedName>
  </definedNames>
  <calcPr fullCalcOnLoad="1"/>
</workbook>
</file>

<file path=xl/sharedStrings.xml><?xml version="1.0" encoding="utf-8"?>
<sst xmlns="http://schemas.openxmlformats.org/spreadsheetml/2006/main" count="823" uniqueCount="177">
  <si>
    <t>Подпрограмма 1</t>
  </si>
  <si>
    <t>ГРБС</t>
  </si>
  <si>
    <t>Подпрограмма 2</t>
  </si>
  <si>
    <t xml:space="preserve">Код бюджетной классификации </t>
  </si>
  <si>
    <t>за счет средств внебюджетных фондов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</si>
  <si>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</si>
  <si>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</si>
  <si>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</si>
  <si>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</si>
  <si>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</si>
  <si>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за счет средств юридических лиц</t>
  </si>
  <si>
    <t>№ п/п</t>
  </si>
  <si>
    <t>2.1.</t>
  </si>
  <si>
    <t>2.2.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</si>
  <si>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</si>
  <si>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</si>
  <si>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</si>
  <si>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</si>
  <si>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</si>
  <si>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</si>
  <si>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</si>
  <si>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</si>
  <si>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</si>
  <si>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</si>
  <si>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</si>
  <si>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</si>
  <si>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</si>
  <si>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</si>
  <si>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</si>
  <si>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</si>
  <si>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</si>
  <si>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</si>
  <si>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</si>
  <si>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Совершенствование организации безопасного движения транспортных средств и пешеходов</t>
  </si>
  <si>
    <t>3.3.</t>
  </si>
  <si>
    <t>3.4.</t>
  </si>
  <si>
    <t>4.</t>
  </si>
  <si>
    <t>819</t>
  </si>
  <si>
    <t>813</t>
  </si>
  <si>
    <t>847</t>
  </si>
  <si>
    <t>833</t>
  </si>
  <si>
    <t>814</t>
  </si>
  <si>
    <t>816</t>
  </si>
  <si>
    <t>846</t>
  </si>
  <si>
    <t>4.1.</t>
  </si>
  <si>
    <t>4.3.</t>
  </si>
  <si>
    <t>4.4.</t>
  </si>
  <si>
    <t>815</t>
  </si>
  <si>
    <t>6.</t>
  </si>
  <si>
    <t>6.1.</t>
  </si>
  <si>
    <t>6.2.</t>
  </si>
  <si>
    <t>Повышение квалификации специалистов, осуществляющих работу по профилактике наркомании и алкоголизма</t>
  </si>
  <si>
    <t>Создание условий для повышения эффективности лечения лиц, больных наркоманией и алкоголизмом, а также развития системы их комплексной реабилитации и ресоциализации</t>
  </si>
  <si>
    <t>Кроме того, планируемые объемы обязательств федерального бюджета</t>
  </si>
  <si>
    <t>7.</t>
  </si>
  <si>
    <t>7.1.</t>
  </si>
  <si>
    <t>2.3.</t>
  </si>
  <si>
    <t>2.4.</t>
  </si>
  <si>
    <t>2.4.1.</t>
  </si>
  <si>
    <t>Создание общественных спасательных постов в местах массового отдыха людей на водных объектах и непосредственной близости от них</t>
  </si>
  <si>
    <t>2.4.2.</t>
  </si>
  <si>
    <t>Повышение пожарной безопасности объектов учреждений социальной сферы и культуры на территории Камчатского края</t>
  </si>
  <si>
    <t>2.4.4.</t>
  </si>
  <si>
    <t>Проведение технического инструментального обследования защитных сооружений гражданской обороны, находящихся в собственности Камчатского края</t>
  </si>
  <si>
    <t>2.4.5.</t>
  </si>
  <si>
    <t>Ремонт защитных сооружений гражданской обороны, находящихся в собственности Камчатского края и муниципальных образований в Камчатском крае</t>
  </si>
  <si>
    <t>2.4.6.</t>
  </si>
  <si>
    <t>Выполнение работ по ремонту помещения токсикологической лаборатории ГБУЗ "Камчатский краевой наркологический диспансер"</t>
  </si>
  <si>
    <t>2.4.7.</t>
  </si>
  <si>
    <t>Противопожарная пропаганда и обучение населения Камчатского края мерам пожарной безопасности</t>
  </si>
  <si>
    <t>2.4.8.</t>
  </si>
  <si>
    <t xml:space="preserve">Разработка дизайна и изготовление информационных баннеров, печатных материалов (буклетов, листовок, памяток, открыток), методических и учебных пособий, обучающих видеороликов. Подготовка и опубликование материалов в печатных СМИ </t>
  </si>
  <si>
    <t>2.4.9.</t>
  </si>
  <si>
    <t>Проведение краевых соревнований "Школа безопасности"</t>
  </si>
  <si>
    <t>2.4.10.</t>
  </si>
  <si>
    <t>Обеспечение участия команды камчатских школьников в межрегиональных соревнованиях "Школа безопасности" в рамках межрегионального полевого лагеря "Юный спасатель"</t>
  </si>
  <si>
    <t>2.4.11.</t>
  </si>
  <si>
    <t>Проведение краевых соревнований  "Юный спасатель"</t>
  </si>
  <si>
    <t>2.4.12.</t>
  </si>
  <si>
    <t>Организация обучения детей и учащейся молодежи по вопросам безопасности жизнедеятельности (изготовление учебных пособий и подготовка лекционного материала, приобретение призовой продукции для проведения конкурсов и викторин в общеобразовательных организациях и детских оздоровительных лагерях)</t>
  </si>
  <si>
    <t>2.4.13.</t>
  </si>
  <si>
    <t>Изготовление  учебно-методических материалов, информационных баннеров и стендов, печатных материалов (буклетов, листовок, памяток, открыток, учебных пособий и обучающих видеороликов), и другой наглядной агитации по правилам пожарной безопасности</t>
  </si>
  <si>
    <t>2.4.14.</t>
  </si>
  <si>
    <t xml:space="preserve">Организация и проведение соревнований по пожарно-прикладному виду спорта среди образовательных организаций на территории Камчатского края </t>
  </si>
  <si>
    <t>2.4.15.</t>
  </si>
  <si>
    <t>2.4.16.</t>
  </si>
  <si>
    <t xml:space="preserve">Проведение смотра-конкурса юных пожарных в детских оздоровительных лагерях на территории Камчатского края </t>
  </si>
  <si>
    <t>2.4.17.</t>
  </si>
  <si>
    <t>Организация и проведение цикла теле- и радиопередач, опубликование в СМИ материалов по пожарной тематике</t>
  </si>
  <si>
    <t>2.5.</t>
  </si>
  <si>
    <t>2.6.</t>
  </si>
  <si>
    <t>2.6.1.</t>
  </si>
  <si>
    <t>Создание (обновление) средств индивидуальной защиты для населения в Камчатском крае, накопленных в краевом резерве материальных ресурсов</t>
  </si>
  <si>
    <t>Обеспечение деятельности и содержание подведомственных учреждений</t>
  </si>
  <si>
    <t xml:space="preserve"> </t>
  </si>
  <si>
    <t>4.2.</t>
  </si>
  <si>
    <t>5.</t>
  </si>
  <si>
    <t>810</t>
  </si>
  <si>
    <t>812</t>
  </si>
  <si>
    <t>за счет средств краевого бюджетов</t>
  </si>
  <si>
    <t>3.5.</t>
  </si>
  <si>
    <t xml:space="preserve">"Безопасная Камчатка" </t>
  </si>
  <si>
    <t>5.1.</t>
  </si>
  <si>
    <t>5.2.</t>
  </si>
  <si>
    <t>Развитие автоматизированных систем мониторинга и прогнозирования природных угроз</t>
  </si>
  <si>
    <t>Развитие систем мониторинга экологической обстановки по направлениям качества атмосферного воздуха и водопроводной воды, контроля вредных выбросов, измерения радиационного фона, обнаружения лесных пожаров и другим</t>
  </si>
  <si>
    <t>Оснащение сил Камчатской территориальной подсистемы Единой государственной системы предупреждения и ликвидации чрезвычайных ситуаций современными аварийно-спасательными средствами и оборудованием</t>
  </si>
  <si>
    <t>1.1.</t>
  </si>
  <si>
    <t xml:space="preserve">за счет средств государственных внебюджетных фондов
</t>
  </si>
  <si>
    <t xml:space="preserve">за счет средств внебюджетных фондов
</t>
  </si>
  <si>
    <t xml:space="preserve">за счет средств прочих внебюджетных источников
</t>
  </si>
  <si>
    <t>к Программе</t>
  </si>
  <si>
    <t>3.1.</t>
  </si>
  <si>
    <t>3.2.</t>
  </si>
  <si>
    <t>5.4.</t>
  </si>
  <si>
    <t>5.3.</t>
  </si>
  <si>
    <t>3.</t>
  </si>
  <si>
    <t>Развитие систем мониторинга и безопасности на транспорте, в том числе модернизация автоматизированных систем управления движением и светофорных объектов, создание системы автоматизированного мониторинга дорожной обстановки и интеллектуального управления светофорами, развитие систем ГЛОНАСС и ЭРА-ГЛОНАСС на транспорте</t>
  </si>
  <si>
    <t xml:space="preserve">Проведение мероприятий по разъяснению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
</t>
  </si>
  <si>
    <t>6.3.</t>
  </si>
  <si>
    <t>2.</t>
  </si>
  <si>
    <t>Создание (аренда) защищенных каналов связи между региональной интеграционной платформой и другими компонентами (подсистемами) АПК "Безопасный город". Приобретение и обслуживание средств криптографической защиты данных. Независимый аудит и корректировка политики информационной безопасности АПК "Безопасный город"</t>
  </si>
  <si>
    <t>Оборудование техническими средствами безопасности мест массового пребывания людей в населенных пунктах с подключением к АПК "Безопасный город" и выводом информации в ЕДДС муниципальных образований в Камчатском крае. Обеспечение доступа к видеопотокам и тревожным сообщениям для дежурных частей УМВД России по Камчатскому краю и УФСБ России по Камчатскому краю</t>
  </si>
  <si>
    <t>Содействие в организации работы с казачьей молодежью, ее военно-патриотическому, духовно-нравственному и физическому воспитанию, в сохранении и развитии казачьей культуры</t>
  </si>
  <si>
    <t>Наименование Программы /подпрограммы/ мероприятия</t>
  </si>
  <si>
    <t>Объем средств на реализацию Программы</t>
  </si>
  <si>
    <t xml:space="preserve">Кроме того, планируемые объемы обязательств федерального бюджета
</t>
  </si>
  <si>
    <t xml:space="preserve">Подпрограмма 1 "Обеспечение реализации Программы"
</t>
  </si>
  <si>
    <t>3.6.</t>
  </si>
  <si>
    <t>3.7.</t>
  </si>
  <si>
    <t>3.8.</t>
  </si>
  <si>
    <t>3.9.</t>
  </si>
  <si>
    <t>3.10.</t>
  </si>
  <si>
    <t>4.5.</t>
  </si>
  <si>
    <t>6.4.</t>
  </si>
  <si>
    <t>6.5.</t>
  </si>
  <si>
    <t>7.3.</t>
  </si>
  <si>
    <t>7.2.</t>
  </si>
  <si>
    <t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</si>
  <si>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Реализация системы раннего выявления незаконного потребления наркотических средств и психотропных веществ, в том числе в образовательных организациях Камчатского края</t>
  </si>
  <si>
    <t xml:space="preserve">Подпрограмма 4 "Профилактика правонарушений, преступлений и повышение безопасности дорожного движения в Камчатском крае" </t>
  </si>
  <si>
    <t xml:space="preserve">Подпрограмма 5 "Профилактика терроризма и экстремизма в Камчатском крае" </t>
  </si>
  <si>
    <t xml:space="preserve">Подпрограмма 6 "Профилактика наркомании и алкоголизма в Камчатском крае" </t>
  </si>
  <si>
    <t>Подпрограмма 7 "Развитие российского казачества на территории Камчатского края"</t>
  </si>
  <si>
    <t>Развитие системы обеспечения вызова экстренных оперативных служб по единому номеру "112" и других средств приема сообщений от населения в Камчатском крае</t>
  </si>
  <si>
    <t>Обеспечение реализации государственной программы</t>
  </si>
  <si>
    <t>5.5.</t>
  </si>
  <si>
    <t>Обеспечение антитеррористической защиты в местах с массовым пребыванием людей</t>
  </si>
  <si>
    <t>Проведение мероприятий по выявлению и устранению факторов, способствующих возникновению и распространению идеологии терроризма и экстремизма, в краевых государственных учреждениях, подведомственных Министерству спорта  Камчатского края, Министерству культуры Камчатского края, Министерству образования и молодежной политики Камчатского края</t>
  </si>
  <si>
    <t>Финансовое обеспечение реализации Государственной программы Камчатского края</t>
  </si>
  <si>
    <t>Профилактика рецидивной преступности. Информационно-пропагандистские мероприятия, направленные на профилактику преступности</t>
  </si>
  <si>
    <t>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 региональной автоматизированной системы централизованного оповещения населения Камчатского края, в том числе муниципального уровня</t>
  </si>
  <si>
    <t xml:space="preserve">Совершенствование технологий спасения и накопление средств защиты населения и территорий от чрезвычайных ситуаций </t>
  </si>
  <si>
    <t>Подпрограмма 2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</si>
  <si>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Создание региональной интеграционной платформы и развитие регионального центра мониторинга АПК "Безопасный город", обеспечение удаленного доступа к АПК "Безопасный город" для ЕДДС муниципальных образований в Камчатском крае. Развитие ЕДДС муниципальных образований в Камчатском крае</t>
  </si>
  <si>
    <t xml:space="preserve">Развитие систем мониторинга коммунальной инфраструктуры, централизация сбора данных с указанных систем в АПК "Безопасный город". Совершенствование системы мониторинга состояния несущих конструкций зданий, сооружений и инфраструктурных объектов
</t>
  </si>
  <si>
    <t>Развитие и содержание систем обеспечения комплексной безопасности в краевых государственных и муниципальных учреждениях социальной сферы. Централизация сбора данных с объектовых систем комплексной безопасности и мониторинга, обеспечение передачи данных в АПК "Безопасный город"</t>
  </si>
  <si>
    <t>Поддержка граждан и их объединений, участвующих в охране общественного порядка, создание условий для деятельности народных дружин</t>
  </si>
  <si>
    <t>"Приложение 3</t>
  </si>
  <si>
    <t>Организация и проведение региональных соревнований по пожарно-прикладному виду спорта, обеспечение участия сборной команды Камчатского края из числа студентов и учащихся учреждений высшего и среднего профессионального образования в Камчатском крае в соревнованиях среди субъектов Дальневосточного федерального округа</t>
  </si>
  <si>
    <t>Государственная программа Камчатского края "Безопасная Камчатка"</t>
  </si>
  <si>
    <t>4.6.</t>
  </si>
  <si>
    <t>Создание народных дружин по охране общественного порядка и стимулирование их деятельности</t>
  </si>
  <si>
    <t>Профилактика правонарушений среди несовершеннолетних, предупреждение детского дорожно-транспортного травматизма в Камчатском крае</t>
  </si>
  <si>
    <t>Приобретение специализированных укладок (комплектов) для оказания экстренной медицинской помощи пострадавшим в дорожно-транспортных происшествиях и соответствующее оснащение (экипирование) бригад скорой медицинской помощи, выезжающих на место совершения дорожно-транспортного происшествия</t>
  </si>
  <si>
    <t xml:space="preserve">Проведение мониторинга общественно-политических, социально-экономических и иных процессов, происходящих в Камчатском крае, с целью выявления факторов, способствующих возникновению и распространению идеологии терроризма </t>
  </si>
  <si>
    <t>Информирование граждан,проживающих на территории Камчатского края, о методах предупреждения угрозы террористического акта, минимизации и ликвидации последствий его проявлений</t>
  </si>
  <si>
    <t>Проведение информационно-пропагандистской работы, направленной на формирование негативного отношения населения Камчатского края к потреблению наркотических средств, психотропных веществ и алкогольной продукции, а также популяризацию здорового образа жизни</t>
  </si>
  <si>
    <t>Организация и проведение мониторинга наркоситуации и изучение масштабов потребления алкоголя населением Камчатского края</t>
  </si>
  <si>
    <t xml:space="preserve">Содействие казачьим обществам Камчатского края, внесенным в государственный реестр казачьих обществ в Российской Федерации, в осуществлении их уставной деятельности </t>
  </si>
  <si>
    <t>Информационное сопровождение деятельности по развитию российского казачества на территории Камчатского края</t>
  </si>
  <si>
    <t>Повышение уровня защиты населения в Камчатском крае от чрезвычайных ситуаций природного и техногенного характера, пожарной безопасности и безопасности людей на водных объектах</t>
  </si>
  <si>
    <t>Повышение уровня готовности и оперативности реагирования Камчатской территориальной подсистемы Единой государственной системы предупреждения и ликвидации чрезвычайных ситуаций на чрезвычайные ситуации природного и техногенного характера в Камчатском крае</t>
  </si>
  <si>
    <t>".</t>
  </si>
  <si>
    <t>3.11.</t>
  </si>
  <si>
    <t>Обеспечение деятельности и содержание государственных казенных предприятий, осуществляющих построение, развитие и эксплуатацию систем мониторинга и обеспечения общественной (региональной) безопасности в Камчатском крае</t>
  </si>
  <si>
    <t>Совершенствование функционирования органов управления Камчатской территориальной подсистемы Единой государственной системы предупреждения и ликвидации чрезвычайных ситуаций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</si>
</sst>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[$-FC19]d\ mmmm\ yyyy\ &quot;г.&quot;"/>
    <numFmt numFmtId="183" formatCode="#,##0.000"/>
    <numFmt numFmtId="184" formatCode="#,##0.00&quot;р.&quot;"/>
    <numFmt numFmtId="185" formatCode="0.0000"/>
    <numFmt numFmtId="186" formatCode="0.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0.0000000"/>
    <numFmt numFmtId="200" formatCode="###\ ###\ ###\ ##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6" fillId="0" borderId="0" xfId="53" applyAlignment="1">
      <alignment vertical="top" wrapText="1"/>
      <protection/>
    </xf>
    <xf numFmtId="0" fontId="26" fillId="0" borderId="0" xfId="53">
      <alignment/>
      <protection/>
    </xf>
    <xf numFmtId="0" fontId="45" fillId="0" borderId="0" xfId="53" applyFont="1" applyBorder="1" applyAlignment="1">
      <alignment horizontal="center" vertical="center" wrapText="1"/>
      <protection/>
    </xf>
    <xf numFmtId="0" fontId="45" fillId="0" borderId="0" xfId="53" applyFont="1" applyBorder="1" applyAlignment="1">
      <alignment horizontal="right" vertical="center" wrapText="1"/>
      <protection/>
    </xf>
    <xf numFmtId="0" fontId="45" fillId="0" borderId="10" xfId="53" applyFont="1" applyBorder="1" applyAlignment="1">
      <alignment vertical="top" wrapText="1"/>
      <protection/>
    </xf>
    <xf numFmtId="0" fontId="45" fillId="0" borderId="11" xfId="53" applyFont="1" applyBorder="1" applyAlignment="1">
      <alignment vertical="top" wrapText="1"/>
      <protection/>
    </xf>
    <xf numFmtId="0" fontId="45" fillId="0" borderId="12" xfId="53" applyFont="1" applyBorder="1" applyAlignment="1">
      <alignment vertical="top" wrapText="1"/>
      <protection/>
    </xf>
    <xf numFmtId="0" fontId="35" fillId="0" borderId="10" xfId="53" applyFont="1" applyBorder="1" applyAlignment="1">
      <alignment vertical="top" wrapText="1"/>
      <protection/>
    </xf>
    <xf numFmtId="0" fontId="26" fillId="0" borderId="11" xfId="53" applyBorder="1" applyAlignment="1">
      <alignment vertical="top" wrapText="1"/>
      <protection/>
    </xf>
    <xf numFmtId="0" fontId="26" fillId="0" borderId="12" xfId="53" applyBorder="1" applyAlignment="1">
      <alignment vertical="top" wrapText="1"/>
      <protection/>
    </xf>
    <xf numFmtId="0" fontId="35" fillId="0" borderId="13" xfId="53" applyFont="1" applyBorder="1" applyAlignment="1">
      <alignment vertical="top" wrapText="1"/>
      <protection/>
    </xf>
    <xf numFmtId="0" fontId="26" fillId="0" borderId="14" xfId="53" applyBorder="1" applyAlignment="1">
      <alignment vertical="top" wrapText="1"/>
      <protection/>
    </xf>
    <xf numFmtId="0" fontId="26" fillId="0" borderId="15" xfId="53" applyBorder="1" applyAlignment="1">
      <alignment vertical="top" wrapText="1"/>
      <protection/>
    </xf>
    <xf numFmtId="0" fontId="45" fillId="0" borderId="16" xfId="53" applyFont="1" applyBorder="1" applyAlignment="1">
      <alignment vertical="top" wrapText="1"/>
      <protection/>
    </xf>
    <xf numFmtId="0" fontId="45" fillId="0" borderId="17" xfId="53" applyFont="1" applyBorder="1" applyAlignment="1">
      <alignment vertical="top" wrapText="1"/>
      <protection/>
    </xf>
    <xf numFmtId="0" fontId="45" fillId="0" borderId="18" xfId="53" applyFont="1" applyBorder="1" applyAlignment="1">
      <alignment vertical="top" wrapText="1"/>
      <protection/>
    </xf>
    <xf numFmtId="0" fontId="45" fillId="0" borderId="19" xfId="53" applyFont="1" applyBorder="1" applyAlignment="1">
      <alignment horizontal="center" vertical="center" wrapText="1"/>
      <protection/>
    </xf>
    <xf numFmtId="0" fontId="45" fillId="0" borderId="20" xfId="53" applyFont="1" applyBorder="1" applyAlignment="1">
      <alignment horizontal="center" vertical="center" wrapText="1"/>
      <protection/>
    </xf>
    <xf numFmtId="0" fontId="45" fillId="0" borderId="21" xfId="53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/>
    </xf>
    <xf numFmtId="193" fontId="2" fillId="0" borderId="22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193" fontId="2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93" fontId="2" fillId="0" borderId="22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193" fontId="2" fillId="0" borderId="0" xfId="0" applyNumberFormat="1" applyFont="1" applyFill="1" applyBorder="1" applyAlignment="1">
      <alignment vertical="top"/>
    </xf>
    <xf numFmtId="19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top"/>
    </xf>
    <xf numFmtId="193" fontId="2" fillId="0" borderId="23" xfId="53" applyNumberFormat="1" applyFont="1" applyFill="1" applyBorder="1" applyAlignment="1">
      <alignment horizontal="right" shrinkToFit="1"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24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24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24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16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16" fontId="2" fillId="0" borderId="22" xfId="0" applyNumberFormat="1" applyFont="1" applyFill="1" applyBorder="1" applyAlignment="1">
      <alignment horizontal="left" vertical="top" wrapText="1"/>
    </xf>
    <xf numFmtId="16" fontId="2" fillId="0" borderId="25" xfId="0" applyNumberFormat="1" applyFont="1" applyFill="1" applyBorder="1" applyAlignment="1">
      <alignment horizontal="center" vertical="top" wrapText="1"/>
    </xf>
    <xf numFmtId="16" fontId="2" fillId="0" borderId="26" xfId="0" applyNumberFormat="1" applyFont="1" applyFill="1" applyBorder="1" applyAlignment="1">
      <alignment horizontal="center" vertical="top" wrapText="1"/>
    </xf>
    <xf numFmtId="16" fontId="2" fillId="0" borderId="27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16" fontId="2" fillId="0" borderId="25" xfId="0" applyNumberFormat="1" applyFont="1" applyFill="1" applyBorder="1" applyAlignment="1">
      <alignment horizontal="left" vertical="top" wrapText="1"/>
    </xf>
    <xf numFmtId="16" fontId="2" fillId="0" borderId="26" xfId="0" applyNumberFormat="1" applyFont="1" applyFill="1" applyBorder="1" applyAlignment="1">
      <alignment horizontal="left" vertical="top" wrapText="1"/>
    </xf>
    <xf numFmtId="16" fontId="2" fillId="0" borderId="27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6" fillId="0" borderId="0" xfId="53" applyBorder="1" applyAlignment="1">
      <alignment vertical="top" wrapText="1"/>
      <protection/>
    </xf>
    <xf numFmtId="0" fontId="45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863"/>
  <sheetViews>
    <sheetView tabSelected="1" view="pageBreakPreview" zoomScale="70" zoomScaleNormal="90" zoomScaleSheetLayoutView="70" workbookViewId="0" topLeftCell="A1">
      <pane xSplit="2" ySplit="7" topLeftCell="C3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50" sqref="M350"/>
    </sheetView>
  </sheetViews>
  <sheetFormatPr defaultColWidth="9.00390625" defaultRowHeight="12.75"/>
  <cols>
    <col min="1" max="1" width="15.125" style="42" customWidth="1"/>
    <col min="2" max="2" width="47.375" style="42" customWidth="1"/>
    <col min="3" max="3" width="36.25390625" style="42" customWidth="1"/>
    <col min="4" max="4" width="14.375" style="42" customWidth="1"/>
    <col min="5" max="5" width="19.125" style="42" customWidth="1"/>
    <col min="6" max="6" width="19.625" style="42" customWidth="1"/>
    <col min="7" max="7" width="24.00390625" style="42" bestFit="1" customWidth="1"/>
    <col min="8" max="8" width="17.625" style="42" customWidth="1"/>
    <col min="9" max="14" width="19.00390625" style="42" customWidth="1"/>
    <col min="15" max="15" width="20.00390625" style="55" customWidth="1"/>
    <col min="16" max="16" width="15.875" style="42" bestFit="1" customWidth="1"/>
    <col min="17" max="17" width="7.125" style="42" customWidth="1"/>
    <col min="18" max="37" width="9.125" style="43" customWidth="1"/>
    <col min="38" max="16384" width="9.125" style="42" customWidth="1"/>
  </cols>
  <sheetData>
    <row r="1" spans="13:37" s="20" customFormat="1" ht="18.75">
      <c r="M1" s="91" t="s">
        <v>158</v>
      </c>
      <c r="N1" s="91"/>
      <c r="O1" s="2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s="20" customFormat="1" ht="18.75">
      <c r="A2" s="22"/>
      <c r="B2" s="22"/>
      <c r="C2" s="22"/>
      <c r="D2" s="22"/>
      <c r="E2" s="22"/>
      <c r="F2" s="22"/>
      <c r="G2" s="22"/>
      <c r="I2" s="21"/>
      <c r="J2" s="21"/>
      <c r="K2" s="21"/>
      <c r="L2" s="21"/>
      <c r="M2" s="92" t="s">
        <v>111</v>
      </c>
      <c r="N2" s="92"/>
      <c r="O2" s="2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20" customFormat="1" ht="16.5" customHeight="1">
      <c r="A3" s="94" t="s">
        <v>149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2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20" customFormat="1" ht="19.5" customHeight="1">
      <c r="A4" s="93" t="s">
        <v>101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2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15" ht="50.25" customHeight="1">
      <c r="A5" s="68" t="s">
        <v>11</v>
      </c>
      <c r="B5" s="68" t="s">
        <v>124</v>
      </c>
      <c r="C5" s="68"/>
      <c r="D5" s="23" t="s">
        <v>3</v>
      </c>
      <c r="E5" s="95" t="s">
        <v>125</v>
      </c>
      <c r="F5" s="96"/>
      <c r="G5" s="96"/>
      <c r="H5" s="96"/>
      <c r="I5" s="96"/>
      <c r="J5" s="96"/>
      <c r="K5" s="96"/>
      <c r="L5" s="96"/>
      <c r="M5" s="96"/>
      <c r="N5" s="97"/>
      <c r="O5" s="24"/>
    </row>
    <row r="6" spans="1:15" ht="15">
      <c r="A6" s="68"/>
      <c r="B6" s="68"/>
      <c r="C6" s="68"/>
      <c r="D6" s="25" t="s">
        <v>1</v>
      </c>
      <c r="E6" s="25" t="s">
        <v>5</v>
      </c>
      <c r="F6" s="25">
        <v>2017</v>
      </c>
      <c r="G6" s="25">
        <v>2018</v>
      </c>
      <c r="H6" s="25">
        <v>2019</v>
      </c>
      <c r="I6" s="25">
        <v>2020</v>
      </c>
      <c r="J6" s="25">
        <v>2021</v>
      </c>
      <c r="K6" s="25">
        <v>2022</v>
      </c>
      <c r="L6" s="25">
        <v>2023</v>
      </c>
      <c r="M6" s="25">
        <v>2024</v>
      </c>
      <c r="N6" s="25">
        <v>2025</v>
      </c>
      <c r="O6" s="24"/>
    </row>
    <row r="7" spans="1:15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4"/>
    </row>
    <row r="8" spans="1:14" s="46" customFormat="1" ht="18" customHeight="1">
      <c r="A8" s="69"/>
      <c r="B8" s="70" t="s">
        <v>160</v>
      </c>
      <c r="C8" s="28" t="s">
        <v>32</v>
      </c>
      <c r="D8" s="29"/>
      <c r="E8" s="30">
        <f aca="true" t="shared" si="0" ref="E8:E25">SUM(F8:N8)</f>
        <v>13472692.024460062</v>
      </c>
      <c r="F8" s="30">
        <f aca="true" t="shared" si="1" ref="F8:N8">F10+F21</f>
        <v>1246616.1297199996</v>
      </c>
      <c r="G8" s="30">
        <f t="shared" si="1"/>
        <v>1524623.7898</v>
      </c>
      <c r="H8" s="30">
        <f t="shared" si="1"/>
        <v>1402913.1399999997</v>
      </c>
      <c r="I8" s="30">
        <f t="shared" si="1"/>
        <v>1405350.0655544</v>
      </c>
      <c r="J8" s="30">
        <f t="shared" si="1"/>
        <v>1457834.7337765761</v>
      </c>
      <c r="K8" s="30">
        <f t="shared" si="1"/>
        <v>1515868.1231276393</v>
      </c>
      <c r="L8" s="30">
        <f t="shared" si="1"/>
        <v>1576222.848052745</v>
      </c>
      <c r="M8" s="30">
        <f t="shared" si="1"/>
        <v>1638991.761974855</v>
      </c>
      <c r="N8" s="30">
        <f t="shared" si="1"/>
        <v>1704271.4324538494</v>
      </c>
    </row>
    <row r="9" spans="1:14" s="46" customFormat="1" ht="15" customHeight="1">
      <c r="A9" s="69"/>
      <c r="B9" s="70"/>
      <c r="C9" s="28" t="s">
        <v>6</v>
      </c>
      <c r="D9" s="31"/>
      <c r="E9" s="30">
        <f t="shared" si="0"/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</row>
    <row r="10" spans="1:16" s="46" customFormat="1" ht="14.25" customHeight="1">
      <c r="A10" s="69"/>
      <c r="B10" s="70"/>
      <c r="C10" s="28" t="s">
        <v>7</v>
      </c>
      <c r="D10" s="31"/>
      <c r="E10" s="30">
        <f t="shared" si="0"/>
        <v>13191212.904954948</v>
      </c>
      <c r="F10" s="30">
        <f aca="true" t="shared" si="2" ref="F10:N10">F11+F12+F13+F14+F15+F16+F17+F18+F19+F20</f>
        <v>1222497.9797199997</v>
      </c>
      <c r="G10" s="30">
        <f t="shared" si="2"/>
        <v>1486536.265</v>
      </c>
      <c r="H10" s="30">
        <f t="shared" si="2"/>
        <v>1374550.9899999998</v>
      </c>
      <c r="I10" s="30">
        <f t="shared" si="2"/>
        <v>1376567.9155544</v>
      </c>
      <c r="J10" s="30">
        <f t="shared" si="2"/>
        <v>1427901.2977765761</v>
      </c>
      <c r="K10" s="30">
        <f t="shared" si="2"/>
        <v>1484737.3496876394</v>
      </c>
      <c r="L10" s="30">
        <f t="shared" si="2"/>
        <v>1543846.843675145</v>
      </c>
      <c r="M10" s="30">
        <f t="shared" si="2"/>
        <v>1605320.717422151</v>
      </c>
      <c r="N10" s="30">
        <f t="shared" si="2"/>
        <v>1669253.546119037</v>
      </c>
      <c r="P10" s="37"/>
    </row>
    <row r="11" spans="1:16" s="46" customFormat="1" ht="14.25" customHeight="1">
      <c r="A11" s="69"/>
      <c r="B11" s="70"/>
      <c r="C11" s="28" t="s">
        <v>7</v>
      </c>
      <c r="D11" s="31" t="s">
        <v>97</v>
      </c>
      <c r="E11" s="30">
        <f t="shared" si="0"/>
        <v>0</v>
      </c>
      <c r="F11" s="30">
        <f>F239</f>
        <v>0</v>
      </c>
      <c r="G11" s="30">
        <f aca="true" t="shared" si="3" ref="G11:N11">G239</f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P11" s="37"/>
    </row>
    <row r="12" spans="1:16" s="46" customFormat="1" ht="14.25" customHeight="1">
      <c r="A12" s="69"/>
      <c r="B12" s="70"/>
      <c r="C12" s="28" t="s">
        <v>7</v>
      </c>
      <c r="D12" s="31" t="s">
        <v>98</v>
      </c>
      <c r="E12" s="30">
        <f t="shared" si="0"/>
        <v>0</v>
      </c>
      <c r="F12" s="30">
        <f>F240</f>
        <v>0</v>
      </c>
      <c r="G12" s="30">
        <f aca="true" t="shared" si="4" ref="G12:N12">G240</f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P12" s="37"/>
    </row>
    <row r="13" spans="1:16" s="46" customFormat="1" ht="14.25" customHeight="1">
      <c r="A13" s="69"/>
      <c r="B13" s="70"/>
      <c r="C13" s="28" t="s">
        <v>7</v>
      </c>
      <c r="D13" s="31" t="s">
        <v>38</v>
      </c>
      <c r="E13" s="30">
        <f t="shared" si="0"/>
        <v>147407.32179488</v>
      </c>
      <c r="F13" s="30">
        <f aca="true" t="shared" si="5" ref="F13:N13">F45+F241+F351+F412+F473</f>
        <v>19785.55796</v>
      </c>
      <c r="G13" s="30">
        <f t="shared" si="5"/>
        <v>23050</v>
      </c>
      <c r="H13" s="30">
        <f t="shared" si="5"/>
        <v>13700</v>
      </c>
      <c r="I13" s="30">
        <f t="shared" si="5"/>
        <v>13700</v>
      </c>
      <c r="J13" s="30">
        <f t="shared" si="5"/>
        <v>14248</v>
      </c>
      <c r="K13" s="30">
        <f t="shared" si="5"/>
        <v>14817.92</v>
      </c>
      <c r="L13" s="30">
        <f t="shared" si="5"/>
        <v>15410.636800000002</v>
      </c>
      <c r="M13" s="30">
        <f t="shared" si="5"/>
        <v>16027.062272000003</v>
      </c>
      <c r="N13" s="30">
        <f t="shared" si="5"/>
        <v>16668.14476288</v>
      </c>
      <c r="P13" s="37"/>
    </row>
    <row r="14" spans="1:16" s="46" customFormat="1" ht="14.25" customHeight="1">
      <c r="A14" s="69"/>
      <c r="B14" s="70"/>
      <c r="C14" s="28" t="s">
        <v>7</v>
      </c>
      <c r="D14" s="31" t="s">
        <v>41</v>
      </c>
      <c r="E14" s="30">
        <f t="shared" si="0"/>
        <v>180074.4162816872</v>
      </c>
      <c r="F14" s="30">
        <f aca="true" t="shared" si="6" ref="F14:N14">F46+F242+F354+F474</f>
        <v>11287.031219999999</v>
      </c>
      <c r="G14" s="30">
        <f t="shared" si="6"/>
        <v>61800</v>
      </c>
      <c r="H14" s="30">
        <f t="shared" si="6"/>
        <v>12700</v>
      </c>
      <c r="I14" s="30">
        <f t="shared" si="6"/>
        <v>14214.945554400001</v>
      </c>
      <c r="J14" s="30">
        <f t="shared" si="6"/>
        <v>14783.543376576003</v>
      </c>
      <c r="K14" s="30">
        <f t="shared" si="6"/>
        <v>15374.885111639043</v>
      </c>
      <c r="L14" s="30">
        <f t="shared" si="6"/>
        <v>15989.880516104606</v>
      </c>
      <c r="M14" s="30">
        <f t="shared" si="6"/>
        <v>16629.47573674879</v>
      </c>
      <c r="N14" s="30">
        <f t="shared" si="6"/>
        <v>17294.65476621874</v>
      </c>
      <c r="P14" s="37"/>
    </row>
    <row r="15" spans="1:16" s="46" customFormat="1" ht="14.25" customHeight="1">
      <c r="A15" s="69"/>
      <c r="B15" s="70"/>
      <c r="C15" s="28" t="s">
        <v>7</v>
      </c>
      <c r="D15" s="31" t="s">
        <v>47</v>
      </c>
      <c r="E15" s="30">
        <f t="shared" si="0"/>
        <v>10666.07055488</v>
      </c>
      <c r="F15" s="30">
        <f aca="true" t="shared" si="7" ref="F15:N15">F47+F475</f>
        <v>706.5</v>
      </c>
      <c r="G15" s="30">
        <f t="shared" si="7"/>
        <v>1000</v>
      </c>
      <c r="H15" s="30">
        <f t="shared" si="7"/>
        <v>1000</v>
      </c>
      <c r="I15" s="30">
        <f t="shared" si="7"/>
        <v>1200</v>
      </c>
      <c r="J15" s="30">
        <f t="shared" si="7"/>
        <v>1248</v>
      </c>
      <c r="K15" s="30">
        <f t="shared" si="7"/>
        <v>1297.92</v>
      </c>
      <c r="L15" s="30">
        <f t="shared" si="7"/>
        <v>1349.8368</v>
      </c>
      <c r="M15" s="30">
        <f t="shared" si="7"/>
        <v>1403.8302720000002</v>
      </c>
      <c r="N15" s="30">
        <f t="shared" si="7"/>
        <v>1459.98348288</v>
      </c>
      <c r="P15" s="37"/>
    </row>
    <row r="16" spans="1:16" s="46" customFormat="1" ht="14.25" customHeight="1">
      <c r="A16" s="69"/>
      <c r="B16" s="70"/>
      <c r="C16" s="28" t="s">
        <v>7</v>
      </c>
      <c r="D16" s="31" t="s">
        <v>42</v>
      </c>
      <c r="E16" s="30">
        <f t="shared" si="0"/>
        <v>15495.975462400002</v>
      </c>
      <c r="F16" s="30">
        <f aca="true" t="shared" si="8" ref="F16:N16">F48+F243+F413+F476</f>
        <v>1140</v>
      </c>
      <c r="G16" s="30">
        <f t="shared" si="8"/>
        <v>6723</v>
      </c>
      <c r="H16" s="30">
        <f t="shared" si="8"/>
        <v>1000</v>
      </c>
      <c r="I16" s="30">
        <f t="shared" si="8"/>
        <v>1000</v>
      </c>
      <c r="J16" s="30">
        <f t="shared" si="8"/>
        <v>1040</v>
      </c>
      <c r="K16" s="30">
        <f t="shared" si="8"/>
        <v>1081.6000000000001</v>
      </c>
      <c r="L16" s="30">
        <f t="shared" si="8"/>
        <v>1124.8640000000003</v>
      </c>
      <c r="M16" s="30">
        <f t="shared" si="8"/>
        <v>1169.8585600000004</v>
      </c>
      <c r="N16" s="30">
        <f t="shared" si="8"/>
        <v>1216.6529024000004</v>
      </c>
      <c r="P16" s="37"/>
    </row>
    <row r="17" spans="1:16" s="46" customFormat="1" ht="14.25" customHeight="1">
      <c r="A17" s="69"/>
      <c r="B17" s="70"/>
      <c r="C17" s="28" t="s">
        <v>7</v>
      </c>
      <c r="D17" s="31" t="s">
        <v>37</v>
      </c>
      <c r="E17" s="30">
        <f t="shared" si="0"/>
        <v>12796444.87852075</v>
      </c>
      <c r="F17" s="30">
        <f aca="true" t="shared" si="9" ref="F17:N17">F49+F244+F350+F414+F477+F540+F28</f>
        <v>1185353.8905399998</v>
      </c>
      <c r="G17" s="30">
        <f t="shared" si="9"/>
        <v>1387043.265</v>
      </c>
      <c r="H17" s="30">
        <f t="shared" si="9"/>
        <v>1342570.9899999998</v>
      </c>
      <c r="I17" s="30">
        <f t="shared" si="9"/>
        <v>1342472.97</v>
      </c>
      <c r="J17" s="30">
        <f t="shared" si="9"/>
        <v>1392442.5544000003</v>
      </c>
      <c r="K17" s="30">
        <f t="shared" si="9"/>
        <v>1447860.2565760002</v>
      </c>
      <c r="L17" s="30">
        <f t="shared" si="9"/>
        <v>1505494.6668390404</v>
      </c>
      <c r="M17" s="30">
        <f t="shared" si="9"/>
        <v>1565434.4535126023</v>
      </c>
      <c r="N17" s="30">
        <f t="shared" si="9"/>
        <v>1627771.8316531063</v>
      </c>
      <c r="P17" s="37"/>
    </row>
    <row r="18" spans="1:16" s="46" customFormat="1" ht="14.25" customHeight="1">
      <c r="A18" s="69"/>
      <c r="B18" s="70"/>
      <c r="C18" s="28" t="s">
        <v>7</v>
      </c>
      <c r="D18" s="31" t="s">
        <v>40</v>
      </c>
      <c r="E18" s="30">
        <f t="shared" si="0"/>
        <v>19735.950924800003</v>
      </c>
      <c r="F18" s="30">
        <f aca="true" t="shared" si="10" ref="F18:N18">F353</f>
        <v>1870</v>
      </c>
      <c r="G18" s="30">
        <f t="shared" si="10"/>
        <v>3000</v>
      </c>
      <c r="H18" s="30">
        <f t="shared" si="10"/>
        <v>1600</v>
      </c>
      <c r="I18" s="30">
        <f t="shared" si="10"/>
        <v>2000</v>
      </c>
      <c r="J18" s="30">
        <f t="shared" si="10"/>
        <v>2080</v>
      </c>
      <c r="K18" s="30">
        <f t="shared" si="10"/>
        <v>2163.2000000000003</v>
      </c>
      <c r="L18" s="30">
        <f t="shared" si="10"/>
        <v>2249.7280000000005</v>
      </c>
      <c r="M18" s="30">
        <f t="shared" si="10"/>
        <v>2339.7171200000007</v>
      </c>
      <c r="N18" s="30">
        <f t="shared" si="10"/>
        <v>2433.3058048000007</v>
      </c>
      <c r="P18" s="37"/>
    </row>
    <row r="19" spans="1:16" s="46" customFormat="1" ht="14.25" customHeight="1">
      <c r="A19" s="69"/>
      <c r="B19" s="70"/>
      <c r="C19" s="28" t="s">
        <v>7</v>
      </c>
      <c r="D19" s="31" t="s">
        <v>43</v>
      </c>
      <c r="E19" s="30">
        <f t="shared" si="0"/>
        <v>10675.315953152</v>
      </c>
      <c r="F19" s="30">
        <f aca="true" t="shared" si="11" ref="F19:N19">F415+F478</f>
        <v>1275</v>
      </c>
      <c r="G19" s="30">
        <f t="shared" si="11"/>
        <v>1920</v>
      </c>
      <c r="H19" s="30">
        <f t="shared" si="11"/>
        <v>980</v>
      </c>
      <c r="I19" s="30">
        <f t="shared" si="11"/>
        <v>980</v>
      </c>
      <c r="J19" s="30">
        <f t="shared" si="11"/>
        <v>1019.2</v>
      </c>
      <c r="K19" s="30">
        <f t="shared" si="11"/>
        <v>1059.968</v>
      </c>
      <c r="L19" s="30">
        <f t="shared" si="11"/>
        <v>1102.36672</v>
      </c>
      <c r="M19" s="30">
        <f t="shared" si="11"/>
        <v>1146.4613888000001</v>
      </c>
      <c r="N19" s="30">
        <f t="shared" si="11"/>
        <v>1192.3198443520002</v>
      </c>
      <c r="P19" s="37"/>
    </row>
    <row r="20" spans="1:16" s="46" customFormat="1" ht="14.25" customHeight="1">
      <c r="A20" s="69"/>
      <c r="B20" s="70"/>
      <c r="C20" s="28" t="s">
        <v>7</v>
      </c>
      <c r="D20" s="31" t="s">
        <v>39</v>
      </c>
      <c r="E20" s="30">
        <f t="shared" si="0"/>
        <v>10712.975462400002</v>
      </c>
      <c r="F20" s="30">
        <f aca="true" t="shared" si="12" ref="F20:N20">F50+F245+F352+F416+F479</f>
        <v>1080</v>
      </c>
      <c r="G20" s="30">
        <f t="shared" si="12"/>
        <v>2000</v>
      </c>
      <c r="H20" s="30">
        <f t="shared" si="12"/>
        <v>1000</v>
      </c>
      <c r="I20" s="30">
        <f t="shared" si="12"/>
        <v>1000</v>
      </c>
      <c r="J20" s="30">
        <f t="shared" si="12"/>
        <v>1040</v>
      </c>
      <c r="K20" s="30">
        <f t="shared" si="12"/>
        <v>1081.6000000000001</v>
      </c>
      <c r="L20" s="30">
        <f t="shared" si="12"/>
        <v>1124.8640000000003</v>
      </c>
      <c r="M20" s="30">
        <f t="shared" si="12"/>
        <v>1169.8585600000004</v>
      </c>
      <c r="N20" s="30">
        <f t="shared" si="12"/>
        <v>1216.6529024000004</v>
      </c>
      <c r="P20" s="37"/>
    </row>
    <row r="21" spans="1:14" s="46" customFormat="1" ht="15" customHeight="1">
      <c r="A21" s="69"/>
      <c r="B21" s="70"/>
      <c r="C21" s="28" t="s">
        <v>8</v>
      </c>
      <c r="D21" s="31"/>
      <c r="E21" s="30">
        <f t="shared" si="0"/>
        <v>281479.1195051162</v>
      </c>
      <c r="F21" s="30">
        <f>F29+F51+F246+F355+F417+F480+F541</f>
        <v>24118.15</v>
      </c>
      <c r="G21" s="30">
        <f aca="true" t="shared" si="13" ref="G21:N21">G51+G246+G355+G541+G417+G480</f>
        <v>38087.5248</v>
      </c>
      <c r="H21" s="30">
        <f t="shared" si="13"/>
        <v>28362.15</v>
      </c>
      <c r="I21" s="30">
        <f t="shared" si="13"/>
        <v>28782.15</v>
      </c>
      <c r="J21" s="30">
        <f t="shared" si="13"/>
        <v>29933.436</v>
      </c>
      <c r="K21" s="30">
        <f t="shared" si="13"/>
        <v>31130.77344</v>
      </c>
      <c r="L21" s="30">
        <f t="shared" si="13"/>
        <v>32376.0043776</v>
      </c>
      <c r="M21" s="30">
        <f t="shared" si="13"/>
        <v>33671.04455270401</v>
      </c>
      <c r="N21" s="30">
        <f t="shared" si="13"/>
        <v>35017.88633481216</v>
      </c>
    </row>
    <row r="22" spans="1:14" s="46" customFormat="1" ht="29.25" customHeight="1">
      <c r="A22" s="69"/>
      <c r="B22" s="70"/>
      <c r="C22" s="28" t="s">
        <v>108</v>
      </c>
      <c r="D22" s="31"/>
      <c r="E22" s="30">
        <f t="shared" si="0"/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</row>
    <row r="23" spans="1:14" s="46" customFormat="1" ht="14.25" customHeight="1">
      <c r="A23" s="69"/>
      <c r="B23" s="70"/>
      <c r="C23" s="28" t="s">
        <v>109</v>
      </c>
      <c r="D23" s="31"/>
      <c r="E23" s="30">
        <f t="shared" si="0"/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</row>
    <row r="24" spans="1:14" s="46" customFormat="1" ht="30" customHeight="1">
      <c r="A24" s="69"/>
      <c r="B24" s="70"/>
      <c r="C24" s="28" t="s">
        <v>110</v>
      </c>
      <c r="D24" s="31"/>
      <c r="E24" s="30">
        <f t="shared" si="0"/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</row>
    <row r="25" spans="1:14" s="46" customFormat="1" ht="31.5" customHeight="1">
      <c r="A25" s="69"/>
      <c r="B25" s="70"/>
      <c r="C25" s="28" t="s">
        <v>126</v>
      </c>
      <c r="D25" s="31"/>
      <c r="E25" s="30">
        <f t="shared" si="0"/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6" s="46" customFormat="1" ht="15" customHeight="1">
      <c r="A26" s="69" t="s">
        <v>9</v>
      </c>
      <c r="B26" s="72" t="s">
        <v>127</v>
      </c>
      <c r="C26" s="28" t="s">
        <v>32</v>
      </c>
      <c r="D26" s="29"/>
      <c r="E26" s="30">
        <f aca="true" t="shared" si="14" ref="E26:E81">SUM(F26:N26)</f>
        <v>377857.63012860756</v>
      </c>
      <c r="F26" s="30">
        <f>SUM(F27:F31)</f>
        <v>36162.69044</v>
      </c>
      <c r="G26" s="30">
        <f>SUM(G27:G31)</f>
        <v>36755.592000000004</v>
      </c>
      <c r="H26" s="30">
        <f>SUM(H27:H31)</f>
        <v>39709.158</v>
      </c>
      <c r="I26" s="30">
        <f aca="true" t="shared" si="15" ref="I26:N26">I28+I29</f>
        <v>39986.608</v>
      </c>
      <c r="J26" s="30">
        <f t="shared" si="15"/>
        <v>41586.07232</v>
      </c>
      <c r="K26" s="30">
        <f t="shared" si="15"/>
        <v>43249.5152128</v>
      </c>
      <c r="L26" s="30">
        <f t="shared" si="15"/>
        <v>44979.495821312</v>
      </c>
      <c r="M26" s="30">
        <f t="shared" si="15"/>
        <v>46778.67565416448</v>
      </c>
      <c r="N26" s="30">
        <f t="shared" si="15"/>
        <v>48649.82268033106</v>
      </c>
      <c r="O26" s="45"/>
      <c r="P26" s="45"/>
    </row>
    <row r="27" spans="1:14" s="46" customFormat="1" ht="15" customHeight="1">
      <c r="A27" s="69"/>
      <c r="B27" s="72"/>
      <c r="C27" s="28" t="s">
        <v>6</v>
      </c>
      <c r="D27" s="29"/>
      <c r="E27" s="30">
        <f t="shared" si="14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1:15" s="46" customFormat="1" ht="15" customHeight="1">
      <c r="A28" s="69"/>
      <c r="B28" s="72"/>
      <c r="C28" s="28" t="s">
        <v>7</v>
      </c>
      <c r="D28" s="31" t="s">
        <v>37</v>
      </c>
      <c r="E28" s="30">
        <f t="shared" si="14"/>
        <v>377857.63012860756</v>
      </c>
      <c r="F28" s="30">
        <f aca="true" t="shared" si="16" ref="F28:N28">F36</f>
        <v>36162.69044</v>
      </c>
      <c r="G28" s="30">
        <f t="shared" si="16"/>
        <v>36755.592000000004</v>
      </c>
      <c r="H28" s="30">
        <f t="shared" si="16"/>
        <v>39709.158</v>
      </c>
      <c r="I28" s="30">
        <f t="shared" si="16"/>
        <v>39986.608</v>
      </c>
      <c r="J28" s="30">
        <f t="shared" si="16"/>
        <v>41586.07232</v>
      </c>
      <c r="K28" s="30">
        <f t="shared" si="16"/>
        <v>43249.5152128</v>
      </c>
      <c r="L28" s="30">
        <f t="shared" si="16"/>
        <v>44979.495821312</v>
      </c>
      <c r="M28" s="30">
        <f t="shared" si="16"/>
        <v>46778.67565416448</v>
      </c>
      <c r="N28" s="30">
        <f t="shared" si="16"/>
        <v>48649.82268033106</v>
      </c>
      <c r="O28" s="37"/>
    </row>
    <row r="29" spans="1:14" s="46" customFormat="1" ht="15" customHeight="1">
      <c r="A29" s="69"/>
      <c r="B29" s="72"/>
      <c r="C29" s="28" t="s">
        <v>8</v>
      </c>
      <c r="D29" s="31"/>
      <c r="E29" s="30">
        <f t="shared" si="14"/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1:14" s="46" customFormat="1" ht="30.75" customHeight="1">
      <c r="A30" s="69"/>
      <c r="B30" s="72"/>
      <c r="C30" s="28" t="s">
        <v>108</v>
      </c>
      <c r="D30" s="31"/>
      <c r="E30" s="30">
        <f t="shared" si="14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</row>
    <row r="31" spans="1:14" s="46" customFormat="1" ht="15" customHeight="1">
      <c r="A31" s="69"/>
      <c r="B31" s="72"/>
      <c r="C31" s="28" t="s">
        <v>109</v>
      </c>
      <c r="D31" s="31"/>
      <c r="E31" s="30">
        <f t="shared" si="14"/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s="46" customFormat="1" ht="31.5" customHeight="1">
      <c r="A32" s="69"/>
      <c r="B32" s="72"/>
      <c r="C32" s="28" t="s">
        <v>110</v>
      </c>
      <c r="D32" s="31"/>
      <c r="E32" s="30">
        <f t="shared" si="14"/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</row>
    <row r="33" spans="1:14" s="46" customFormat="1" ht="33.75" customHeight="1">
      <c r="A33" s="69"/>
      <c r="B33" s="72"/>
      <c r="C33" s="28" t="s">
        <v>126</v>
      </c>
      <c r="D33" s="31"/>
      <c r="E33" s="30">
        <f t="shared" si="14"/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</row>
    <row r="34" spans="1:14" s="46" customFormat="1" ht="15" customHeight="1">
      <c r="A34" s="69" t="s">
        <v>107</v>
      </c>
      <c r="B34" s="72" t="s">
        <v>145</v>
      </c>
      <c r="C34" s="28" t="s">
        <v>32</v>
      </c>
      <c r="D34" s="29"/>
      <c r="E34" s="30">
        <f t="shared" si="14"/>
        <v>377857.63012860756</v>
      </c>
      <c r="F34" s="30">
        <f>F36</f>
        <v>36162.69044</v>
      </c>
      <c r="G34" s="30">
        <f>G36</f>
        <v>36755.592000000004</v>
      </c>
      <c r="H34" s="30">
        <f>H36</f>
        <v>39709.158</v>
      </c>
      <c r="I34" s="30">
        <f aca="true" t="shared" si="17" ref="I34:N34">I36+I37</f>
        <v>39986.608</v>
      </c>
      <c r="J34" s="30">
        <f t="shared" si="17"/>
        <v>41586.07232</v>
      </c>
      <c r="K34" s="30">
        <f t="shared" si="17"/>
        <v>43249.5152128</v>
      </c>
      <c r="L34" s="30">
        <f t="shared" si="17"/>
        <v>44979.495821312</v>
      </c>
      <c r="M34" s="30">
        <f t="shared" si="17"/>
        <v>46778.67565416448</v>
      </c>
      <c r="N34" s="30">
        <f t="shared" si="17"/>
        <v>48649.82268033106</v>
      </c>
    </row>
    <row r="35" spans="1:14" s="46" customFormat="1" ht="15.75" customHeight="1">
      <c r="A35" s="69"/>
      <c r="B35" s="72"/>
      <c r="C35" s="28" t="s">
        <v>6</v>
      </c>
      <c r="D35" s="29"/>
      <c r="E35" s="30">
        <f t="shared" si="14"/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1:14" s="46" customFormat="1" ht="15">
      <c r="A36" s="69"/>
      <c r="B36" s="72"/>
      <c r="C36" s="28" t="s">
        <v>7</v>
      </c>
      <c r="D36" s="31" t="s">
        <v>37</v>
      </c>
      <c r="E36" s="30">
        <f t="shared" si="14"/>
        <v>377857.63012860756</v>
      </c>
      <c r="F36" s="30">
        <v>36162.69044</v>
      </c>
      <c r="G36" s="30">
        <f>38323.23-1567.638</f>
        <v>36755.592000000004</v>
      </c>
      <c r="H36" s="30">
        <v>39709.158</v>
      </c>
      <c r="I36" s="30">
        <v>39986.608</v>
      </c>
      <c r="J36" s="30">
        <f>I36*1.04</f>
        <v>41586.07232</v>
      </c>
      <c r="K36" s="30">
        <f>J36*1.04</f>
        <v>43249.5152128</v>
      </c>
      <c r="L36" s="30">
        <f>K36*1.04</f>
        <v>44979.495821312</v>
      </c>
      <c r="M36" s="30">
        <f>L36*1.04</f>
        <v>46778.67565416448</v>
      </c>
      <c r="N36" s="30">
        <f>M36*1.04</f>
        <v>48649.82268033106</v>
      </c>
    </row>
    <row r="37" spans="1:14" s="46" customFormat="1" ht="15.75" customHeight="1">
      <c r="A37" s="69"/>
      <c r="B37" s="72"/>
      <c r="C37" s="28" t="s">
        <v>8</v>
      </c>
      <c r="D37" s="31"/>
      <c r="E37" s="30">
        <f t="shared" si="14"/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</row>
    <row r="38" spans="1:14" s="46" customFormat="1" ht="30.75" customHeight="1">
      <c r="A38" s="69"/>
      <c r="B38" s="72"/>
      <c r="C38" s="28" t="s">
        <v>108</v>
      </c>
      <c r="D38" s="31"/>
      <c r="E38" s="30">
        <f t="shared" si="14"/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</row>
    <row r="39" spans="1:14" s="46" customFormat="1" ht="18" customHeight="1">
      <c r="A39" s="69"/>
      <c r="B39" s="72"/>
      <c r="C39" s="28" t="s">
        <v>109</v>
      </c>
      <c r="D39" s="31"/>
      <c r="E39" s="30">
        <f t="shared" si="14"/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1:14" s="46" customFormat="1" ht="29.25" customHeight="1">
      <c r="A40" s="69"/>
      <c r="B40" s="72"/>
      <c r="C40" s="28" t="s">
        <v>110</v>
      </c>
      <c r="D40" s="31"/>
      <c r="E40" s="30">
        <f t="shared" si="14"/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</row>
    <row r="41" spans="1:14" s="46" customFormat="1" ht="32.25" customHeight="1">
      <c r="A41" s="69"/>
      <c r="B41" s="72"/>
      <c r="C41" s="28" t="s">
        <v>126</v>
      </c>
      <c r="D41" s="31"/>
      <c r="E41" s="30">
        <f t="shared" si="14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</row>
    <row r="42" spans="1:16" s="46" customFormat="1" ht="15" customHeight="1">
      <c r="A42" s="71" t="s">
        <v>120</v>
      </c>
      <c r="B42" s="70" t="s">
        <v>153</v>
      </c>
      <c r="C42" s="28" t="s">
        <v>32</v>
      </c>
      <c r="D42" s="29"/>
      <c r="E42" s="30">
        <f t="shared" si="14"/>
        <v>10965027.302178312</v>
      </c>
      <c r="F42" s="30">
        <f aca="true" t="shared" si="18" ref="F42:N42">F44+F51</f>
        <v>1119412.6111599999</v>
      </c>
      <c r="G42" s="30">
        <f t="shared" si="18"/>
        <v>1253557.441</v>
      </c>
      <c r="H42" s="30">
        <f t="shared" si="18"/>
        <v>1124126.3681099997</v>
      </c>
      <c r="I42" s="30">
        <f t="shared" si="18"/>
        <v>1125879.4675544</v>
      </c>
      <c r="J42" s="30">
        <f t="shared" si="18"/>
        <v>1170914.646256576</v>
      </c>
      <c r="K42" s="30">
        <f t="shared" si="18"/>
        <v>1217751.2321068393</v>
      </c>
      <c r="L42" s="30">
        <f t="shared" si="18"/>
        <v>1266461.2813911128</v>
      </c>
      <c r="M42" s="30">
        <f t="shared" si="18"/>
        <v>1317119.7326467575</v>
      </c>
      <c r="N42" s="30">
        <f t="shared" si="18"/>
        <v>1369804.521952628</v>
      </c>
      <c r="O42" s="45"/>
      <c r="P42" s="45"/>
    </row>
    <row r="43" spans="1:14" s="46" customFormat="1" ht="15.75" customHeight="1">
      <c r="A43" s="71"/>
      <c r="B43" s="70"/>
      <c r="C43" s="28" t="s">
        <v>6</v>
      </c>
      <c r="D43" s="29"/>
      <c r="E43" s="30">
        <f t="shared" si="14"/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1:14" s="46" customFormat="1" ht="15.75" customHeight="1">
      <c r="A44" s="71"/>
      <c r="B44" s="70"/>
      <c r="C44" s="28" t="s">
        <v>7</v>
      </c>
      <c r="D44" s="31"/>
      <c r="E44" s="30">
        <f t="shared" si="14"/>
        <v>10839808.621167112</v>
      </c>
      <c r="F44" s="30">
        <f aca="true" t="shared" si="19" ref="F44:N44">F45+F46+F47+F48+F49+F50</f>
        <v>1106422.6111599999</v>
      </c>
      <c r="G44" s="30">
        <f t="shared" si="19"/>
        <v>1240557.441</v>
      </c>
      <c r="H44" s="30">
        <f t="shared" si="19"/>
        <v>1111126.3681099997</v>
      </c>
      <c r="I44" s="30">
        <f t="shared" si="19"/>
        <v>1112879.4675544</v>
      </c>
      <c r="J44" s="30">
        <f t="shared" si="19"/>
        <v>1157394.646256576</v>
      </c>
      <c r="K44" s="30">
        <f t="shared" si="19"/>
        <v>1203690.4321068393</v>
      </c>
      <c r="L44" s="30">
        <f t="shared" si="19"/>
        <v>1251838.0493911128</v>
      </c>
      <c r="M44" s="30">
        <f t="shared" si="19"/>
        <v>1301911.5713667574</v>
      </c>
      <c r="N44" s="30">
        <f t="shared" si="19"/>
        <v>1353988.034221428</v>
      </c>
    </row>
    <row r="45" spans="1:14" s="46" customFormat="1" ht="15.75" customHeight="1">
      <c r="A45" s="71"/>
      <c r="B45" s="70"/>
      <c r="C45" s="28" t="s">
        <v>7</v>
      </c>
      <c r="D45" s="31" t="s">
        <v>38</v>
      </c>
      <c r="E45" s="30">
        <f t="shared" si="14"/>
        <v>62647.0447744</v>
      </c>
      <c r="F45" s="30">
        <f aca="true" t="shared" si="20" ref="F45:N48">F77</f>
        <v>5999.192</v>
      </c>
      <c r="G45" s="30">
        <f t="shared" si="20"/>
        <v>10850</v>
      </c>
      <c r="H45" s="30">
        <f t="shared" si="20"/>
        <v>6000</v>
      </c>
      <c r="I45" s="30">
        <f t="shared" si="20"/>
        <v>6000</v>
      </c>
      <c r="J45" s="30">
        <f t="shared" si="20"/>
        <v>6240</v>
      </c>
      <c r="K45" s="30">
        <f t="shared" si="20"/>
        <v>6489.6</v>
      </c>
      <c r="L45" s="30">
        <f t="shared" si="20"/>
        <v>6749.184</v>
      </c>
      <c r="M45" s="30">
        <f t="shared" si="20"/>
        <v>7019.151360000001</v>
      </c>
      <c r="N45" s="30">
        <f t="shared" si="20"/>
        <v>7299.917414400001</v>
      </c>
    </row>
    <row r="46" spans="1:14" s="46" customFormat="1" ht="15.75" customHeight="1">
      <c r="A46" s="71"/>
      <c r="B46" s="70"/>
      <c r="C46" s="28" t="s">
        <v>7</v>
      </c>
      <c r="D46" s="31" t="s">
        <v>41</v>
      </c>
      <c r="E46" s="30">
        <f t="shared" si="14"/>
        <v>5341.309790567165</v>
      </c>
      <c r="F46" s="30">
        <f aca="true" t="shared" si="21" ref="F46:N46">F78+F60</f>
        <v>0</v>
      </c>
      <c r="G46" s="30">
        <f t="shared" si="21"/>
        <v>2190</v>
      </c>
      <c r="H46" s="30">
        <f t="shared" si="21"/>
        <v>398.98611</v>
      </c>
      <c r="I46" s="30">
        <f t="shared" si="21"/>
        <v>414.9455544</v>
      </c>
      <c r="J46" s="30">
        <f t="shared" si="21"/>
        <v>431.543376576</v>
      </c>
      <c r="K46" s="30">
        <f t="shared" si="21"/>
        <v>448.80511163904004</v>
      </c>
      <c r="L46" s="30">
        <f t="shared" si="21"/>
        <v>466.75731610460167</v>
      </c>
      <c r="M46" s="30">
        <f t="shared" si="21"/>
        <v>485.42760874878576</v>
      </c>
      <c r="N46" s="30">
        <f t="shared" si="21"/>
        <v>504.8447130987372</v>
      </c>
    </row>
    <row r="47" spans="1:14" s="46" customFormat="1" ht="15.75" customHeight="1">
      <c r="A47" s="71"/>
      <c r="B47" s="70"/>
      <c r="C47" s="28" t="s">
        <v>7</v>
      </c>
      <c r="D47" s="31" t="s">
        <v>47</v>
      </c>
      <c r="E47" s="30">
        <f t="shared" si="14"/>
        <v>0</v>
      </c>
      <c r="F47" s="30">
        <f t="shared" si="20"/>
        <v>0</v>
      </c>
      <c r="G47" s="30">
        <f t="shared" si="20"/>
        <v>0</v>
      </c>
      <c r="H47" s="30">
        <f t="shared" si="20"/>
        <v>0</v>
      </c>
      <c r="I47" s="30">
        <f t="shared" si="20"/>
        <v>0</v>
      </c>
      <c r="J47" s="30">
        <f t="shared" si="20"/>
        <v>0</v>
      </c>
      <c r="K47" s="30">
        <f t="shared" si="20"/>
        <v>0</v>
      </c>
      <c r="L47" s="30">
        <f t="shared" si="20"/>
        <v>0</v>
      </c>
      <c r="M47" s="30">
        <f t="shared" si="20"/>
        <v>0</v>
      </c>
      <c r="N47" s="30">
        <f t="shared" si="20"/>
        <v>0</v>
      </c>
    </row>
    <row r="48" spans="1:14" s="46" customFormat="1" ht="15.75" customHeight="1">
      <c r="A48" s="71"/>
      <c r="B48" s="70"/>
      <c r="C48" s="28" t="s">
        <v>7</v>
      </c>
      <c r="D48" s="31" t="s">
        <v>42</v>
      </c>
      <c r="E48" s="30">
        <f t="shared" si="14"/>
        <v>9912.975462400002</v>
      </c>
      <c r="F48" s="30">
        <f t="shared" si="20"/>
        <v>1140</v>
      </c>
      <c r="G48" s="30">
        <f t="shared" si="20"/>
        <v>1140</v>
      </c>
      <c r="H48" s="30">
        <f t="shared" si="20"/>
        <v>1000</v>
      </c>
      <c r="I48" s="30">
        <f t="shared" si="20"/>
        <v>1000</v>
      </c>
      <c r="J48" s="30">
        <f>J80</f>
        <v>1040</v>
      </c>
      <c r="K48" s="30">
        <f>K80</f>
        <v>1081.6000000000001</v>
      </c>
      <c r="L48" s="30">
        <f>L80</f>
        <v>1124.8640000000003</v>
      </c>
      <c r="M48" s="30">
        <f>M80</f>
        <v>1169.8585600000004</v>
      </c>
      <c r="N48" s="30">
        <f>N80</f>
        <v>1216.6529024000004</v>
      </c>
    </row>
    <row r="49" spans="1:14" s="46" customFormat="1" ht="15.75" customHeight="1">
      <c r="A49" s="71"/>
      <c r="B49" s="70"/>
      <c r="C49" s="28" t="s">
        <v>7</v>
      </c>
      <c r="D49" s="31" t="s">
        <v>37</v>
      </c>
      <c r="E49" s="30">
        <f t="shared" si="14"/>
        <v>10761907.291139746</v>
      </c>
      <c r="F49" s="30">
        <f>F59+F68+F81+F207+F215+F230</f>
        <v>1099283.4191599998</v>
      </c>
      <c r="G49" s="30">
        <f aca="true" t="shared" si="22" ref="G49:N49">G59+G68+G81+G207+G215+G230</f>
        <v>1226377.441</v>
      </c>
      <c r="H49" s="30">
        <f t="shared" si="22"/>
        <v>1103727.3819999998</v>
      </c>
      <c r="I49" s="30">
        <f t="shared" si="22"/>
        <v>1105464.5219999999</v>
      </c>
      <c r="J49" s="30">
        <f t="shared" si="22"/>
        <v>1149683.1028800001</v>
      </c>
      <c r="K49" s="30">
        <f t="shared" si="22"/>
        <v>1195670.4269952</v>
      </c>
      <c r="L49" s="30">
        <f t="shared" si="22"/>
        <v>1243497.2440750082</v>
      </c>
      <c r="M49" s="30">
        <f t="shared" si="22"/>
        <v>1293237.1338380086</v>
      </c>
      <c r="N49" s="30">
        <f t="shared" si="22"/>
        <v>1344966.6191915292</v>
      </c>
    </row>
    <row r="50" spans="1:14" s="46" customFormat="1" ht="15.75" customHeight="1">
      <c r="A50" s="71"/>
      <c r="B50" s="70"/>
      <c r="C50" s="28" t="s">
        <v>7</v>
      </c>
      <c r="D50" s="31" t="s">
        <v>39</v>
      </c>
      <c r="E50" s="30">
        <f t="shared" si="14"/>
        <v>0</v>
      </c>
      <c r="F50" s="30">
        <f aca="true" t="shared" si="23" ref="F50:N50">F82</f>
        <v>0</v>
      </c>
      <c r="G50" s="30">
        <f t="shared" si="23"/>
        <v>0</v>
      </c>
      <c r="H50" s="30">
        <f t="shared" si="23"/>
        <v>0</v>
      </c>
      <c r="I50" s="30">
        <f t="shared" si="23"/>
        <v>0</v>
      </c>
      <c r="J50" s="30">
        <f t="shared" si="23"/>
        <v>0</v>
      </c>
      <c r="K50" s="30">
        <f t="shared" si="23"/>
        <v>0</v>
      </c>
      <c r="L50" s="30">
        <f t="shared" si="23"/>
        <v>0</v>
      </c>
      <c r="M50" s="30">
        <f t="shared" si="23"/>
        <v>0</v>
      </c>
      <c r="N50" s="30">
        <f t="shared" si="23"/>
        <v>0</v>
      </c>
    </row>
    <row r="51" spans="1:14" s="46" customFormat="1" ht="15">
      <c r="A51" s="71"/>
      <c r="B51" s="70"/>
      <c r="C51" s="28" t="s">
        <v>8</v>
      </c>
      <c r="D51" s="31"/>
      <c r="E51" s="30">
        <f t="shared" si="14"/>
        <v>125218.68101120001</v>
      </c>
      <c r="F51" s="30">
        <f>F61+F69+F83+F208+F216+F231</f>
        <v>12990</v>
      </c>
      <c r="G51" s="30">
        <f aca="true" t="shared" si="24" ref="G51:N51">G61+G69+G83+G208+G216+G231</f>
        <v>13000</v>
      </c>
      <c r="H51" s="30">
        <f t="shared" si="24"/>
        <v>13000</v>
      </c>
      <c r="I51" s="30">
        <f t="shared" si="24"/>
        <v>13000</v>
      </c>
      <c r="J51" s="30">
        <f t="shared" si="24"/>
        <v>13520</v>
      </c>
      <c r="K51" s="30">
        <f t="shared" si="24"/>
        <v>14060.8</v>
      </c>
      <c r="L51" s="30">
        <f t="shared" si="24"/>
        <v>14623.232000000002</v>
      </c>
      <c r="M51" s="30">
        <f t="shared" si="24"/>
        <v>15208.161280000002</v>
      </c>
      <c r="N51" s="30">
        <f t="shared" si="24"/>
        <v>15816.487731200003</v>
      </c>
    </row>
    <row r="52" spans="1:14" s="46" customFormat="1" ht="29.25" customHeight="1">
      <c r="A52" s="71"/>
      <c r="B52" s="70"/>
      <c r="C52" s="28" t="s">
        <v>108</v>
      </c>
      <c r="D52" s="31"/>
      <c r="E52" s="30">
        <f t="shared" si="14"/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</row>
    <row r="53" spans="1:14" s="46" customFormat="1" ht="16.5" customHeight="1">
      <c r="A53" s="71"/>
      <c r="B53" s="70"/>
      <c r="C53" s="28" t="s">
        <v>109</v>
      </c>
      <c r="D53" s="31"/>
      <c r="E53" s="30">
        <f t="shared" si="14"/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</row>
    <row r="54" spans="1:14" s="46" customFormat="1" ht="29.25" customHeight="1">
      <c r="A54" s="71"/>
      <c r="B54" s="70"/>
      <c r="C54" s="28" t="s">
        <v>110</v>
      </c>
      <c r="D54" s="31"/>
      <c r="E54" s="30">
        <f t="shared" si="14"/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</row>
    <row r="55" spans="1:14" s="46" customFormat="1" ht="31.5" customHeight="1">
      <c r="A55" s="71"/>
      <c r="B55" s="70"/>
      <c r="C55" s="28" t="s">
        <v>126</v>
      </c>
      <c r="D55" s="31"/>
      <c r="E55" s="30">
        <f t="shared" si="14"/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</row>
    <row r="56" spans="1:14" s="46" customFormat="1" ht="15" customHeight="1">
      <c r="A56" s="69" t="s">
        <v>12</v>
      </c>
      <c r="B56" s="72" t="s">
        <v>176</v>
      </c>
      <c r="C56" s="28" t="s">
        <v>32</v>
      </c>
      <c r="D56" s="31"/>
      <c r="E56" s="30">
        <f t="shared" si="14"/>
        <v>41336.452433500155</v>
      </c>
      <c r="F56" s="30">
        <f>F59+F60</f>
        <v>3227.1</v>
      </c>
      <c r="G56" s="30">
        <f>G59+G60</f>
        <v>4136</v>
      </c>
      <c r="H56" s="30">
        <f>H59+H60</f>
        <v>4301.4</v>
      </c>
      <c r="I56" s="30">
        <f aca="true" t="shared" si="25" ref="I56:N56">I58+I61</f>
        <v>4473.4</v>
      </c>
      <c r="J56" s="30">
        <f t="shared" si="25"/>
        <v>4652.335999999999</v>
      </c>
      <c r="K56" s="30">
        <f t="shared" si="25"/>
        <v>4838.42944</v>
      </c>
      <c r="L56" s="30">
        <f t="shared" si="25"/>
        <v>5031.9666176</v>
      </c>
      <c r="M56" s="30">
        <f t="shared" si="25"/>
        <v>5233.245282304</v>
      </c>
      <c r="N56" s="30">
        <f t="shared" si="25"/>
        <v>5442.5750935961605</v>
      </c>
    </row>
    <row r="57" spans="1:14" s="46" customFormat="1" ht="15.75" customHeight="1">
      <c r="A57" s="69"/>
      <c r="B57" s="72"/>
      <c r="C57" s="28" t="s">
        <v>6</v>
      </c>
      <c r="D57" s="31"/>
      <c r="E57" s="30">
        <f t="shared" si="14"/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s="46" customFormat="1" ht="15.75" customHeight="1">
      <c r="A58" s="69"/>
      <c r="B58" s="72"/>
      <c r="C58" s="28" t="s">
        <v>7</v>
      </c>
      <c r="D58" s="31"/>
      <c r="E58" s="30">
        <f t="shared" si="14"/>
        <v>29671.952433500162</v>
      </c>
      <c r="F58" s="30">
        <v>0</v>
      </c>
      <c r="G58" s="30">
        <v>0</v>
      </c>
      <c r="H58" s="30">
        <v>0</v>
      </c>
      <c r="I58" s="30">
        <f aca="true" t="shared" si="26" ref="I58:N58">I59+I60</f>
        <v>4473.4</v>
      </c>
      <c r="J58" s="30">
        <f t="shared" si="26"/>
        <v>4652.335999999999</v>
      </c>
      <c r="K58" s="30">
        <f t="shared" si="26"/>
        <v>4838.42944</v>
      </c>
      <c r="L58" s="30">
        <f t="shared" si="26"/>
        <v>5031.9666176</v>
      </c>
      <c r="M58" s="30">
        <f t="shared" si="26"/>
        <v>5233.245282304</v>
      </c>
      <c r="N58" s="30">
        <f t="shared" si="26"/>
        <v>5442.5750935961605</v>
      </c>
    </row>
    <row r="59" spans="1:14" s="46" customFormat="1" ht="15.75" customHeight="1">
      <c r="A59" s="69"/>
      <c r="B59" s="72"/>
      <c r="C59" s="28" t="s">
        <v>7</v>
      </c>
      <c r="D59" s="31" t="s">
        <v>37</v>
      </c>
      <c r="E59" s="30">
        <f t="shared" si="14"/>
        <v>41336.452433500155</v>
      </c>
      <c r="F59" s="30">
        <v>3227.1</v>
      </c>
      <c r="G59" s="30">
        <v>4136</v>
      </c>
      <c r="H59" s="30">
        <v>4301.4</v>
      </c>
      <c r="I59" s="30">
        <v>4473.4</v>
      </c>
      <c r="J59" s="30">
        <f>I59*1.04</f>
        <v>4652.335999999999</v>
      </c>
      <c r="K59" s="30">
        <f>J59*1.04</f>
        <v>4838.42944</v>
      </c>
      <c r="L59" s="30">
        <f>K59*1.04</f>
        <v>5031.9666176</v>
      </c>
      <c r="M59" s="30">
        <f>L59*1.04</f>
        <v>5233.245282304</v>
      </c>
      <c r="N59" s="30">
        <f>M59*1.04</f>
        <v>5442.5750935961605</v>
      </c>
    </row>
    <row r="60" spans="1:14" s="46" customFormat="1" ht="15.75" customHeight="1">
      <c r="A60" s="69"/>
      <c r="B60" s="72"/>
      <c r="C60" s="28" t="s">
        <v>7</v>
      </c>
      <c r="D60" s="31" t="s">
        <v>41</v>
      </c>
      <c r="E60" s="30">
        <f t="shared" si="14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s="46" customFormat="1" ht="15.75" customHeight="1">
      <c r="A61" s="69"/>
      <c r="B61" s="72"/>
      <c r="C61" s="28" t="s">
        <v>8</v>
      </c>
      <c r="D61" s="31"/>
      <c r="E61" s="30">
        <f t="shared" si="14"/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s="46" customFormat="1" ht="29.25" customHeight="1">
      <c r="A62" s="69"/>
      <c r="B62" s="72"/>
      <c r="C62" s="28" t="s">
        <v>108</v>
      </c>
      <c r="D62" s="31"/>
      <c r="E62" s="30">
        <f t="shared" si="14"/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s="46" customFormat="1" ht="15.75" customHeight="1">
      <c r="A63" s="69"/>
      <c r="B63" s="72"/>
      <c r="C63" s="28" t="s">
        <v>109</v>
      </c>
      <c r="D63" s="31"/>
      <c r="E63" s="30">
        <f t="shared" si="14"/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</row>
    <row r="64" spans="1:14" s="46" customFormat="1" ht="30" customHeight="1">
      <c r="A64" s="69"/>
      <c r="B64" s="72"/>
      <c r="C64" s="28" t="s">
        <v>110</v>
      </c>
      <c r="D64" s="31"/>
      <c r="E64" s="30">
        <f t="shared" si="14"/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</row>
    <row r="65" spans="1:14" s="46" customFormat="1" ht="31.5" customHeight="1">
      <c r="A65" s="69"/>
      <c r="B65" s="72"/>
      <c r="C65" s="28" t="s">
        <v>126</v>
      </c>
      <c r="D65" s="31"/>
      <c r="E65" s="30">
        <f t="shared" si="14"/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</row>
    <row r="66" spans="1:15" s="50" customFormat="1" ht="15">
      <c r="A66" s="69" t="s">
        <v>13</v>
      </c>
      <c r="B66" s="72" t="s">
        <v>172</v>
      </c>
      <c r="C66" s="28" t="s">
        <v>32</v>
      </c>
      <c r="D66" s="31"/>
      <c r="E66" s="30">
        <f t="shared" si="14"/>
        <v>0</v>
      </c>
      <c r="F66" s="30">
        <f aca="true" t="shared" si="27" ref="F66:N66">F68</f>
        <v>0</v>
      </c>
      <c r="G66" s="30">
        <f t="shared" si="27"/>
        <v>0</v>
      </c>
      <c r="H66" s="30">
        <f t="shared" si="27"/>
        <v>0</v>
      </c>
      <c r="I66" s="30">
        <f t="shared" si="27"/>
        <v>0</v>
      </c>
      <c r="J66" s="30">
        <f t="shared" si="27"/>
        <v>0</v>
      </c>
      <c r="K66" s="30">
        <f t="shared" si="27"/>
        <v>0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46"/>
    </row>
    <row r="67" spans="1:14" s="46" customFormat="1" ht="18" customHeight="1">
      <c r="A67" s="69"/>
      <c r="B67" s="72"/>
      <c r="C67" s="28" t="s">
        <v>6</v>
      </c>
      <c r="D67" s="31"/>
      <c r="E67" s="30">
        <f t="shared" si="14"/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</row>
    <row r="68" spans="1:14" s="46" customFormat="1" ht="15">
      <c r="A68" s="69"/>
      <c r="B68" s="72"/>
      <c r="C68" s="28" t="s">
        <v>7</v>
      </c>
      <c r="D68" s="31" t="s">
        <v>37</v>
      </c>
      <c r="E68" s="30">
        <f t="shared" si="14"/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</row>
    <row r="69" spans="1:14" s="46" customFormat="1" ht="15">
      <c r="A69" s="69"/>
      <c r="B69" s="72"/>
      <c r="C69" s="28" t="s">
        <v>8</v>
      </c>
      <c r="D69" s="31"/>
      <c r="E69" s="30">
        <f t="shared" si="14"/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</row>
    <row r="70" spans="1:14" s="46" customFormat="1" ht="29.25" customHeight="1">
      <c r="A70" s="69"/>
      <c r="B70" s="72"/>
      <c r="C70" s="28" t="s">
        <v>108</v>
      </c>
      <c r="D70" s="31"/>
      <c r="E70" s="30">
        <f t="shared" si="14"/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</row>
    <row r="71" spans="1:14" s="46" customFormat="1" ht="15" customHeight="1">
      <c r="A71" s="69"/>
      <c r="B71" s="72"/>
      <c r="C71" s="28" t="s">
        <v>109</v>
      </c>
      <c r="D71" s="31"/>
      <c r="E71" s="30">
        <f t="shared" si="14"/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</row>
    <row r="72" spans="1:14" s="46" customFormat="1" ht="30.75" customHeight="1">
      <c r="A72" s="69"/>
      <c r="B72" s="72"/>
      <c r="C72" s="28" t="s">
        <v>110</v>
      </c>
      <c r="D72" s="31"/>
      <c r="E72" s="30">
        <f t="shared" si="14"/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</row>
    <row r="73" spans="1:14" s="46" customFormat="1" ht="30" customHeight="1">
      <c r="A73" s="69"/>
      <c r="B73" s="72"/>
      <c r="C73" s="28" t="s">
        <v>126</v>
      </c>
      <c r="D73" s="31"/>
      <c r="E73" s="30">
        <f t="shared" si="14"/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</row>
    <row r="74" spans="1:14" s="46" customFormat="1" ht="15">
      <c r="A74" s="69" t="s">
        <v>56</v>
      </c>
      <c r="B74" s="72" t="s">
        <v>171</v>
      </c>
      <c r="C74" s="28" t="s">
        <v>32</v>
      </c>
      <c r="D74" s="31"/>
      <c r="E74" s="30">
        <f t="shared" si="14"/>
        <v>142112.70155004237</v>
      </c>
      <c r="F74" s="30">
        <f aca="true" t="shared" si="28" ref="F74:N74">F76+F83</f>
        <v>12951.2938</v>
      </c>
      <c r="G74" s="30">
        <f t="shared" si="28"/>
        <v>25365.5</v>
      </c>
      <c r="H74" s="30">
        <f t="shared" si="28"/>
        <v>13584.48611</v>
      </c>
      <c r="I74" s="30">
        <f t="shared" si="28"/>
        <v>13600.445554400001</v>
      </c>
      <c r="J74" s="30">
        <f t="shared" si="28"/>
        <v>14144.463376576</v>
      </c>
      <c r="K74" s="30">
        <f t="shared" si="28"/>
        <v>14710.241911639041</v>
      </c>
      <c r="L74" s="30">
        <f t="shared" si="28"/>
        <v>15298.651588104603</v>
      </c>
      <c r="M74" s="30">
        <f t="shared" si="28"/>
        <v>15910.597651628788</v>
      </c>
      <c r="N74" s="30">
        <f t="shared" si="28"/>
        <v>16547.02155769394</v>
      </c>
    </row>
    <row r="75" spans="1:14" s="46" customFormat="1" ht="16.5" customHeight="1">
      <c r="A75" s="69"/>
      <c r="B75" s="72"/>
      <c r="C75" s="28" t="s">
        <v>6</v>
      </c>
      <c r="D75" s="31"/>
      <c r="E75" s="30">
        <f t="shared" si="14"/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</row>
    <row r="76" spans="1:14" s="46" customFormat="1" ht="15">
      <c r="A76" s="69"/>
      <c r="B76" s="72"/>
      <c r="C76" s="28" t="s">
        <v>7</v>
      </c>
      <c r="D76" s="31"/>
      <c r="E76" s="30">
        <f t="shared" si="14"/>
        <v>113223.77516284237</v>
      </c>
      <c r="F76" s="30">
        <f>F77+F78+F79+F81+F82+F80</f>
        <v>9961.2938</v>
      </c>
      <c r="G76" s="30">
        <f>G77+G78+G79+G81+G82+G80</f>
        <v>22365.5</v>
      </c>
      <c r="H76" s="30">
        <f>H77+H78+H79+H81+H82+H80</f>
        <v>10584.48611</v>
      </c>
      <c r="I76" s="30">
        <f>I77+I78+I79+I81+I82+I80</f>
        <v>10600.445554400001</v>
      </c>
      <c r="J76" s="30">
        <f>SUM(J77:J82)</f>
        <v>11024.463376576</v>
      </c>
      <c r="K76" s="30">
        <f>SUM(K77:K82)</f>
        <v>11465.441911639042</v>
      </c>
      <c r="L76" s="30">
        <f>SUM(L77:L82)</f>
        <v>11924.059588104603</v>
      </c>
      <c r="M76" s="30">
        <f>SUM(M77:M82)</f>
        <v>12401.021971628788</v>
      </c>
      <c r="N76" s="30">
        <f>SUM(N77:N82)</f>
        <v>12897.06285049394</v>
      </c>
    </row>
    <row r="77" spans="1:14" s="46" customFormat="1" ht="15">
      <c r="A77" s="69"/>
      <c r="B77" s="72"/>
      <c r="C77" s="28" t="s">
        <v>7</v>
      </c>
      <c r="D77" s="31" t="s">
        <v>38</v>
      </c>
      <c r="E77" s="30">
        <f t="shared" si="14"/>
        <v>62647.0447744</v>
      </c>
      <c r="F77" s="30">
        <v>5999.192</v>
      </c>
      <c r="G77" s="30">
        <v>10850</v>
      </c>
      <c r="H77" s="30">
        <v>6000</v>
      </c>
      <c r="I77" s="30">
        <v>6000</v>
      </c>
      <c r="J77" s="30">
        <f aca="true" t="shared" si="29" ref="J77:N78">I77*1.04</f>
        <v>6240</v>
      </c>
      <c r="K77" s="30">
        <f t="shared" si="29"/>
        <v>6489.6</v>
      </c>
      <c r="L77" s="30">
        <f t="shared" si="29"/>
        <v>6749.184</v>
      </c>
      <c r="M77" s="30">
        <f t="shared" si="29"/>
        <v>7019.151360000001</v>
      </c>
      <c r="N77" s="30">
        <f t="shared" si="29"/>
        <v>7299.917414400001</v>
      </c>
    </row>
    <row r="78" spans="1:14" s="46" customFormat="1" ht="15">
      <c r="A78" s="69"/>
      <c r="B78" s="72"/>
      <c r="C78" s="28" t="s">
        <v>7</v>
      </c>
      <c r="D78" s="31" t="s">
        <v>41</v>
      </c>
      <c r="E78" s="30">
        <f t="shared" si="14"/>
        <v>5341.309790567165</v>
      </c>
      <c r="F78" s="30">
        <v>0</v>
      </c>
      <c r="G78" s="30">
        <v>2190</v>
      </c>
      <c r="H78" s="30">
        <v>398.98611</v>
      </c>
      <c r="I78" s="30">
        <f>H78*1.04</f>
        <v>414.9455544</v>
      </c>
      <c r="J78" s="30">
        <f t="shared" si="29"/>
        <v>431.543376576</v>
      </c>
      <c r="K78" s="30">
        <f t="shared" si="29"/>
        <v>448.80511163904004</v>
      </c>
      <c r="L78" s="30">
        <f t="shared" si="29"/>
        <v>466.75731610460167</v>
      </c>
      <c r="M78" s="30">
        <f t="shared" si="29"/>
        <v>485.42760874878576</v>
      </c>
      <c r="N78" s="30">
        <f t="shared" si="29"/>
        <v>504.8447130987372</v>
      </c>
    </row>
    <row r="79" spans="1:14" s="46" customFormat="1" ht="15">
      <c r="A79" s="69"/>
      <c r="B79" s="72"/>
      <c r="C79" s="28" t="s">
        <v>7</v>
      </c>
      <c r="D79" s="31" t="s">
        <v>47</v>
      </c>
      <c r="E79" s="30">
        <f t="shared" si="14"/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</row>
    <row r="80" spans="1:14" s="46" customFormat="1" ht="15">
      <c r="A80" s="69"/>
      <c r="B80" s="72"/>
      <c r="C80" s="28" t="s">
        <v>7</v>
      </c>
      <c r="D80" s="31" t="s">
        <v>42</v>
      </c>
      <c r="E80" s="30">
        <f t="shared" si="14"/>
        <v>9912.975462400002</v>
      </c>
      <c r="F80" s="30">
        <v>1140</v>
      </c>
      <c r="G80" s="30">
        <v>1140</v>
      </c>
      <c r="H80" s="30">
        <v>1000</v>
      </c>
      <c r="I80" s="30">
        <v>1000</v>
      </c>
      <c r="J80" s="30">
        <f aca="true" t="shared" si="30" ref="J80:N81">I80*1.04</f>
        <v>1040</v>
      </c>
      <c r="K80" s="30">
        <f t="shared" si="30"/>
        <v>1081.6000000000001</v>
      </c>
      <c r="L80" s="30">
        <f t="shared" si="30"/>
        <v>1124.8640000000003</v>
      </c>
      <c r="M80" s="30">
        <f t="shared" si="30"/>
        <v>1169.8585600000004</v>
      </c>
      <c r="N80" s="30">
        <f t="shared" si="30"/>
        <v>1216.6529024000004</v>
      </c>
    </row>
    <row r="81" spans="1:14" s="46" customFormat="1" ht="15">
      <c r="A81" s="69"/>
      <c r="B81" s="72"/>
      <c r="C81" s="28" t="s">
        <v>7</v>
      </c>
      <c r="D81" s="31" t="s">
        <v>37</v>
      </c>
      <c r="E81" s="30">
        <f t="shared" si="14"/>
        <v>35322.44513547521</v>
      </c>
      <c r="F81" s="30">
        <v>2822.1018</v>
      </c>
      <c r="G81" s="30">
        <v>8185.5</v>
      </c>
      <c r="H81" s="30">
        <v>3185.5</v>
      </c>
      <c r="I81" s="30">
        <v>3185.5</v>
      </c>
      <c r="J81" s="30">
        <f t="shared" si="30"/>
        <v>3312.92</v>
      </c>
      <c r="K81" s="30">
        <f t="shared" si="30"/>
        <v>3445.4368000000004</v>
      </c>
      <c r="L81" s="30">
        <f t="shared" si="30"/>
        <v>3583.2542720000006</v>
      </c>
      <c r="M81" s="30">
        <f t="shared" si="30"/>
        <v>3726.5844428800006</v>
      </c>
      <c r="N81" s="30">
        <f t="shared" si="30"/>
        <v>3875.6478205952008</v>
      </c>
    </row>
    <row r="82" spans="1:14" s="46" customFormat="1" ht="15">
      <c r="A82" s="69"/>
      <c r="B82" s="72"/>
      <c r="C82" s="28" t="s">
        <v>7</v>
      </c>
      <c r="D82" s="31" t="s">
        <v>39</v>
      </c>
      <c r="E82" s="30">
        <f aca="true" t="shared" si="31" ref="E82:E145">SUM(F82:N82)</f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</row>
    <row r="83" spans="1:14" s="46" customFormat="1" ht="15">
      <c r="A83" s="69"/>
      <c r="B83" s="72"/>
      <c r="C83" s="28" t="s">
        <v>8</v>
      </c>
      <c r="D83" s="31"/>
      <c r="E83" s="30">
        <f t="shared" si="31"/>
        <v>28888.9263872</v>
      </c>
      <c r="F83" s="30">
        <f>F91+F103+F117</f>
        <v>2990</v>
      </c>
      <c r="G83" s="30">
        <f>G91+G103+G117</f>
        <v>3000</v>
      </c>
      <c r="H83" s="30">
        <f>H91+H103+H117</f>
        <v>3000</v>
      </c>
      <c r="I83" s="30">
        <f>I91+I103+I117</f>
        <v>3000</v>
      </c>
      <c r="J83" s="30">
        <f>I83*1.04</f>
        <v>3120</v>
      </c>
      <c r="K83" s="30">
        <f>J83*1.04</f>
        <v>3244.8</v>
      </c>
      <c r="L83" s="30">
        <f>K83*1.04</f>
        <v>3374.592</v>
      </c>
      <c r="M83" s="30">
        <f>L83*1.04</f>
        <v>3509.5756800000004</v>
      </c>
      <c r="N83" s="30">
        <f>M83*1.04</f>
        <v>3649.9587072000004</v>
      </c>
    </row>
    <row r="84" spans="1:14" s="46" customFormat="1" ht="30.75" customHeight="1">
      <c r="A84" s="69"/>
      <c r="B84" s="72"/>
      <c r="C84" s="28" t="s">
        <v>108</v>
      </c>
      <c r="D84" s="31"/>
      <c r="E84" s="30">
        <f t="shared" si="31"/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4" s="46" customFormat="1" ht="15" customHeight="1">
      <c r="A85" s="69"/>
      <c r="B85" s="72"/>
      <c r="C85" s="28" t="s">
        <v>109</v>
      </c>
      <c r="D85" s="31"/>
      <c r="E85" s="30">
        <f t="shared" si="31"/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</row>
    <row r="86" spans="1:14" s="46" customFormat="1" ht="30" customHeight="1">
      <c r="A86" s="69"/>
      <c r="B86" s="72"/>
      <c r="C86" s="28" t="s">
        <v>110</v>
      </c>
      <c r="D86" s="31"/>
      <c r="E86" s="30">
        <f t="shared" si="31"/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</row>
    <row r="87" spans="1:14" s="46" customFormat="1" ht="32.25" customHeight="1">
      <c r="A87" s="69"/>
      <c r="B87" s="72"/>
      <c r="C87" s="28" t="s">
        <v>126</v>
      </c>
      <c r="D87" s="31"/>
      <c r="E87" s="30">
        <f t="shared" si="31"/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</row>
    <row r="88" spans="1:14" s="46" customFormat="1" ht="15" customHeight="1" hidden="1">
      <c r="A88" s="69" t="s">
        <v>58</v>
      </c>
      <c r="B88" s="72" t="s">
        <v>59</v>
      </c>
      <c r="C88" s="28" t="s">
        <v>32</v>
      </c>
      <c r="D88" s="31"/>
      <c r="E88" s="30">
        <f t="shared" si="31"/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30"/>
      <c r="L88" s="30"/>
      <c r="M88" s="30"/>
      <c r="N88" s="30"/>
    </row>
    <row r="89" spans="1:14" s="46" customFormat="1" ht="15" customHeight="1" hidden="1">
      <c r="A89" s="69"/>
      <c r="B89" s="72"/>
      <c r="C89" s="28" t="s">
        <v>6</v>
      </c>
      <c r="D89" s="31"/>
      <c r="E89" s="30">
        <f t="shared" si="31"/>
        <v>0</v>
      </c>
      <c r="F89" s="30">
        <v>0</v>
      </c>
      <c r="G89" s="30">
        <v>0</v>
      </c>
      <c r="H89" s="30">
        <v>0</v>
      </c>
      <c r="I89" s="30">
        <v>0</v>
      </c>
      <c r="J89" s="30"/>
      <c r="K89" s="30"/>
      <c r="L89" s="30"/>
      <c r="M89" s="30"/>
      <c r="N89" s="30"/>
    </row>
    <row r="90" spans="1:14" s="46" customFormat="1" ht="15" hidden="1">
      <c r="A90" s="69"/>
      <c r="B90" s="72"/>
      <c r="C90" s="28" t="s">
        <v>7</v>
      </c>
      <c r="D90" s="31" t="s">
        <v>37</v>
      </c>
      <c r="E90" s="30">
        <f t="shared" si="31"/>
        <v>400</v>
      </c>
      <c r="F90" s="30">
        <v>100</v>
      </c>
      <c r="G90" s="30">
        <v>100</v>
      </c>
      <c r="H90" s="30">
        <v>100</v>
      </c>
      <c r="I90" s="30">
        <v>100</v>
      </c>
      <c r="J90" s="30"/>
      <c r="K90" s="30"/>
      <c r="L90" s="30"/>
      <c r="M90" s="30"/>
      <c r="N90" s="30"/>
    </row>
    <row r="91" spans="1:14" s="46" customFormat="1" ht="15" hidden="1">
      <c r="A91" s="69"/>
      <c r="B91" s="72"/>
      <c r="C91" s="28" t="s">
        <v>8</v>
      </c>
      <c r="D91" s="31"/>
      <c r="E91" s="30">
        <f t="shared" si="31"/>
        <v>400</v>
      </c>
      <c r="F91" s="30">
        <v>100</v>
      </c>
      <c r="G91" s="30">
        <v>100</v>
      </c>
      <c r="H91" s="30">
        <v>100</v>
      </c>
      <c r="I91" s="30">
        <v>100</v>
      </c>
      <c r="J91" s="30"/>
      <c r="K91" s="30"/>
      <c r="L91" s="30"/>
      <c r="M91" s="30"/>
      <c r="N91" s="30"/>
    </row>
    <row r="92" spans="1:14" s="46" customFormat="1" ht="30" hidden="1">
      <c r="A92" s="69"/>
      <c r="B92" s="72"/>
      <c r="C92" s="28" t="s">
        <v>4</v>
      </c>
      <c r="D92" s="31"/>
      <c r="E92" s="30">
        <f t="shared" si="31"/>
        <v>0</v>
      </c>
      <c r="F92" s="30">
        <v>0</v>
      </c>
      <c r="G92" s="30">
        <v>0</v>
      </c>
      <c r="H92" s="30">
        <v>0</v>
      </c>
      <c r="I92" s="30">
        <v>0</v>
      </c>
      <c r="J92" s="30"/>
      <c r="K92" s="30"/>
      <c r="L92" s="30"/>
      <c r="M92" s="30"/>
      <c r="N92" s="30"/>
    </row>
    <row r="93" spans="1:14" s="46" customFormat="1" ht="15" hidden="1">
      <c r="A93" s="69"/>
      <c r="B93" s="72"/>
      <c r="C93" s="28" t="s">
        <v>10</v>
      </c>
      <c r="D93" s="31"/>
      <c r="E93" s="30">
        <f t="shared" si="31"/>
        <v>0</v>
      </c>
      <c r="F93" s="30">
        <v>0</v>
      </c>
      <c r="G93" s="30">
        <v>0</v>
      </c>
      <c r="H93" s="30">
        <v>0</v>
      </c>
      <c r="I93" s="30">
        <v>0</v>
      </c>
      <c r="J93" s="30"/>
      <c r="K93" s="30"/>
      <c r="L93" s="30"/>
      <c r="M93" s="30"/>
      <c r="N93" s="30"/>
    </row>
    <row r="94" spans="1:14" s="46" customFormat="1" ht="30" hidden="1">
      <c r="A94" s="69"/>
      <c r="B94" s="72"/>
      <c r="C94" s="28" t="s">
        <v>53</v>
      </c>
      <c r="D94" s="31"/>
      <c r="E94" s="30">
        <f t="shared" si="31"/>
        <v>0</v>
      </c>
      <c r="F94" s="30">
        <v>0</v>
      </c>
      <c r="G94" s="30">
        <v>0</v>
      </c>
      <c r="H94" s="30">
        <v>0</v>
      </c>
      <c r="I94" s="30">
        <v>0</v>
      </c>
      <c r="J94" s="30"/>
      <c r="K94" s="30"/>
      <c r="L94" s="30"/>
      <c r="M94" s="30"/>
      <c r="N94" s="30"/>
    </row>
    <row r="95" spans="1:15" ht="16.5" customHeight="1" hidden="1" collapsed="1">
      <c r="A95" s="71" t="s">
        <v>60</v>
      </c>
      <c r="B95" s="72" t="s">
        <v>61</v>
      </c>
      <c r="C95" s="28" t="s">
        <v>32</v>
      </c>
      <c r="D95" s="29"/>
      <c r="E95" s="30">
        <f t="shared" si="31"/>
        <v>44000</v>
      </c>
      <c r="F95" s="30">
        <f>SUM(F96:F106)</f>
        <v>11000</v>
      </c>
      <c r="G95" s="30">
        <f>SUM(G96:G106)</f>
        <v>11000</v>
      </c>
      <c r="H95" s="30">
        <f>SUM(H96:H106)</f>
        <v>11000</v>
      </c>
      <c r="I95" s="30">
        <f>SUM(I96:I106)</f>
        <v>11000</v>
      </c>
      <c r="J95" s="30"/>
      <c r="K95" s="30"/>
      <c r="L95" s="30"/>
      <c r="M95" s="30"/>
      <c r="N95" s="30"/>
      <c r="O95" s="43"/>
    </row>
    <row r="96" spans="1:15" ht="15.75" customHeight="1" hidden="1">
      <c r="A96" s="71"/>
      <c r="B96" s="72"/>
      <c r="C96" s="28" t="s">
        <v>6</v>
      </c>
      <c r="D96" s="29"/>
      <c r="E96" s="30">
        <f t="shared" si="31"/>
        <v>0</v>
      </c>
      <c r="F96" s="30">
        <v>0</v>
      </c>
      <c r="G96" s="30">
        <v>0</v>
      </c>
      <c r="H96" s="30">
        <v>0</v>
      </c>
      <c r="I96" s="30">
        <v>0</v>
      </c>
      <c r="J96" s="30"/>
      <c r="K96" s="30"/>
      <c r="L96" s="30"/>
      <c r="M96" s="30"/>
      <c r="N96" s="30"/>
      <c r="O96" s="43"/>
    </row>
    <row r="97" spans="1:15" ht="14.25" customHeight="1" hidden="1">
      <c r="A97" s="71"/>
      <c r="B97" s="72"/>
      <c r="C97" s="28" t="s">
        <v>7</v>
      </c>
      <c r="D97" s="31"/>
      <c r="E97" s="30">
        <f t="shared" si="31"/>
        <v>6000</v>
      </c>
      <c r="F97" s="30">
        <v>1500</v>
      </c>
      <c r="G97" s="30">
        <v>1500</v>
      </c>
      <c r="H97" s="30">
        <v>1500</v>
      </c>
      <c r="I97" s="30">
        <v>1500</v>
      </c>
      <c r="J97" s="30"/>
      <c r="K97" s="30"/>
      <c r="L97" s="30"/>
      <c r="M97" s="30"/>
      <c r="N97" s="30"/>
      <c r="O97" s="43"/>
    </row>
    <row r="98" spans="1:15" ht="14.25" customHeight="1" hidden="1">
      <c r="A98" s="71"/>
      <c r="B98" s="72"/>
      <c r="C98" s="28" t="s">
        <v>7</v>
      </c>
      <c r="D98" s="31" t="s">
        <v>38</v>
      </c>
      <c r="E98" s="30">
        <f t="shared" si="31"/>
        <v>6000</v>
      </c>
      <c r="F98" s="30">
        <v>1500</v>
      </c>
      <c r="G98" s="30">
        <v>1500</v>
      </c>
      <c r="H98" s="30">
        <v>1500</v>
      </c>
      <c r="I98" s="30">
        <v>1500</v>
      </c>
      <c r="J98" s="30"/>
      <c r="K98" s="30"/>
      <c r="L98" s="30"/>
      <c r="M98" s="30"/>
      <c r="N98" s="30"/>
      <c r="O98" s="43"/>
    </row>
    <row r="99" spans="1:15" ht="14.25" customHeight="1" hidden="1">
      <c r="A99" s="71"/>
      <c r="B99" s="72"/>
      <c r="C99" s="28" t="s">
        <v>7</v>
      </c>
      <c r="D99" s="31" t="s">
        <v>41</v>
      </c>
      <c r="E99" s="30">
        <f t="shared" si="31"/>
        <v>6000</v>
      </c>
      <c r="F99" s="30">
        <v>1500</v>
      </c>
      <c r="G99" s="30">
        <v>1500</v>
      </c>
      <c r="H99" s="30">
        <v>1500</v>
      </c>
      <c r="I99" s="30">
        <v>1500</v>
      </c>
      <c r="J99" s="30"/>
      <c r="K99" s="30"/>
      <c r="L99" s="30"/>
      <c r="M99" s="30"/>
      <c r="N99" s="30"/>
      <c r="O99" s="43"/>
    </row>
    <row r="100" spans="1:15" ht="14.25" customHeight="1" hidden="1">
      <c r="A100" s="71"/>
      <c r="B100" s="72"/>
      <c r="C100" s="28" t="s">
        <v>7</v>
      </c>
      <c r="D100" s="31" t="s">
        <v>47</v>
      </c>
      <c r="E100" s="30">
        <f t="shared" si="31"/>
        <v>6000</v>
      </c>
      <c r="F100" s="30">
        <v>1500</v>
      </c>
      <c r="G100" s="30">
        <v>1500</v>
      </c>
      <c r="H100" s="30">
        <v>1500</v>
      </c>
      <c r="I100" s="30">
        <v>1500</v>
      </c>
      <c r="J100" s="30"/>
      <c r="K100" s="30"/>
      <c r="L100" s="30"/>
      <c r="M100" s="30"/>
      <c r="N100" s="30"/>
      <c r="O100" s="43"/>
    </row>
    <row r="101" spans="1:15" ht="14.25" customHeight="1" hidden="1">
      <c r="A101" s="71"/>
      <c r="B101" s="72"/>
      <c r="C101" s="28" t="s">
        <v>7</v>
      </c>
      <c r="D101" s="31" t="s">
        <v>42</v>
      </c>
      <c r="E101" s="30">
        <f t="shared" si="31"/>
        <v>6000</v>
      </c>
      <c r="F101" s="30">
        <v>1500</v>
      </c>
      <c r="G101" s="30">
        <v>1500</v>
      </c>
      <c r="H101" s="30">
        <v>1500</v>
      </c>
      <c r="I101" s="30">
        <v>1500</v>
      </c>
      <c r="J101" s="30"/>
      <c r="K101" s="30"/>
      <c r="L101" s="30"/>
      <c r="M101" s="30"/>
      <c r="N101" s="30"/>
      <c r="O101" s="43"/>
    </row>
    <row r="102" spans="1:15" ht="14.25" customHeight="1" hidden="1">
      <c r="A102" s="71"/>
      <c r="B102" s="72"/>
      <c r="C102" s="28" t="s">
        <v>7</v>
      </c>
      <c r="D102" s="27">
        <v>847</v>
      </c>
      <c r="E102" s="30">
        <f t="shared" si="31"/>
        <v>6000</v>
      </c>
      <c r="F102" s="30">
        <v>1500</v>
      </c>
      <c r="G102" s="30">
        <v>1500</v>
      </c>
      <c r="H102" s="30">
        <v>1500</v>
      </c>
      <c r="I102" s="30">
        <v>1500</v>
      </c>
      <c r="J102" s="30"/>
      <c r="K102" s="30"/>
      <c r="L102" s="30"/>
      <c r="M102" s="30"/>
      <c r="N102" s="30"/>
      <c r="O102" s="43"/>
    </row>
    <row r="103" spans="1:15" ht="16.5" customHeight="1" hidden="1">
      <c r="A103" s="71"/>
      <c r="B103" s="72"/>
      <c r="C103" s="28" t="s">
        <v>8</v>
      </c>
      <c r="D103" s="31"/>
      <c r="E103" s="30">
        <f t="shared" si="31"/>
        <v>8000</v>
      </c>
      <c r="F103" s="30">
        <v>2000</v>
      </c>
      <c r="G103" s="30">
        <v>2000</v>
      </c>
      <c r="H103" s="30">
        <v>2000</v>
      </c>
      <c r="I103" s="30">
        <v>2000</v>
      </c>
      <c r="J103" s="30"/>
      <c r="K103" s="30"/>
      <c r="L103" s="30"/>
      <c r="M103" s="30"/>
      <c r="N103" s="30"/>
      <c r="O103" s="43"/>
    </row>
    <row r="104" spans="1:15" ht="15" customHeight="1" hidden="1">
      <c r="A104" s="71"/>
      <c r="B104" s="72"/>
      <c r="C104" s="28" t="s">
        <v>4</v>
      </c>
      <c r="D104" s="31"/>
      <c r="E104" s="30">
        <f t="shared" si="31"/>
        <v>0</v>
      </c>
      <c r="F104" s="30">
        <v>0</v>
      </c>
      <c r="G104" s="30">
        <v>0</v>
      </c>
      <c r="H104" s="30">
        <v>0</v>
      </c>
      <c r="I104" s="30">
        <v>0</v>
      </c>
      <c r="J104" s="30"/>
      <c r="K104" s="30"/>
      <c r="L104" s="30"/>
      <c r="M104" s="30"/>
      <c r="N104" s="30"/>
      <c r="O104" s="43"/>
    </row>
    <row r="105" spans="1:15" ht="17.25" customHeight="1" hidden="1">
      <c r="A105" s="71"/>
      <c r="B105" s="72"/>
      <c r="C105" s="28" t="s">
        <v>10</v>
      </c>
      <c r="D105" s="31"/>
      <c r="E105" s="30">
        <f t="shared" si="31"/>
        <v>0</v>
      </c>
      <c r="F105" s="30">
        <v>0</v>
      </c>
      <c r="G105" s="30">
        <v>0</v>
      </c>
      <c r="H105" s="30">
        <v>0</v>
      </c>
      <c r="I105" s="30">
        <v>0</v>
      </c>
      <c r="J105" s="30"/>
      <c r="K105" s="30"/>
      <c r="L105" s="30"/>
      <c r="M105" s="30"/>
      <c r="N105" s="30"/>
      <c r="O105" s="43"/>
    </row>
    <row r="106" spans="1:15" ht="30" customHeight="1" hidden="1">
      <c r="A106" s="71"/>
      <c r="B106" s="72"/>
      <c r="C106" s="28" t="s">
        <v>53</v>
      </c>
      <c r="D106" s="31"/>
      <c r="E106" s="30">
        <f t="shared" si="31"/>
        <v>0</v>
      </c>
      <c r="F106" s="30">
        <v>0</v>
      </c>
      <c r="G106" s="30">
        <v>0</v>
      </c>
      <c r="H106" s="30">
        <v>0</v>
      </c>
      <c r="I106" s="30">
        <v>0</v>
      </c>
      <c r="J106" s="30"/>
      <c r="K106" s="30"/>
      <c r="L106" s="30"/>
      <c r="M106" s="30"/>
      <c r="N106" s="30"/>
      <c r="O106" s="43"/>
    </row>
    <row r="107" spans="1:15" ht="16.5" customHeight="1" hidden="1">
      <c r="A107" s="69" t="s">
        <v>62</v>
      </c>
      <c r="B107" s="73" t="s">
        <v>63</v>
      </c>
      <c r="C107" s="32" t="s">
        <v>32</v>
      </c>
      <c r="D107" s="31"/>
      <c r="E107" s="30">
        <f t="shared" si="31"/>
        <v>40000</v>
      </c>
      <c r="F107" s="30">
        <f>SUM(F108:F112)</f>
        <v>10000</v>
      </c>
      <c r="G107" s="30">
        <f>SUM(G108:G112)</f>
        <v>10000</v>
      </c>
      <c r="H107" s="30">
        <f>SUM(H108:H112)</f>
        <v>10000</v>
      </c>
      <c r="I107" s="30">
        <f>SUM(I108:I112)</f>
        <v>10000</v>
      </c>
      <c r="J107" s="30"/>
      <c r="K107" s="30"/>
      <c r="L107" s="30"/>
      <c r="M107" s="30"/>
      <c r="N107" s="30"/>
      <c r="O107" s="43"/>
    </row>
    <row r="108" spans="1:15" ht="17.25" customHeight="1" hidden="1">
      <c r="A108" s="69"/>
      <c r="B108" s="73"/>
      <c r="C108" s="32" t="s">
        <v>6</v>
      </c>
      <c r="D108" s="31"/>
      <c r="E108" s="30">
        <f t="shared" si="31"/>
        <v>0</v>
      </c>
      <c r="F108" s="30">
        <v>0</v>
      </c>
      <c r="G108" s="30">
        <v>0</v>
      </c>
      <c r="H108" s="30">
        <v>0</v>
      </c>
      <c r="I108" s="30">
        <v>0</v>
      </c>
      <c r="J108" s="30"/>
      <c r="K108" s="30"/>
      <c r="L108" s="30"/>
      <c r="M108" s="30"/>
      <c r="N108" s="30"/>
      <c r="O108" s="43"/>
    </row>
    <row r="109" spans="1:15" ht="15" hidden="1">
      <c r="A109" s="69"/>
      <c r="B109" s="73"/>
      <c r="C109" s="32" t="s">
        <v>7</v>
      </c>
      <c r="D109" s="31" t="s">
        <v>37</v>
      </c>
      <c r="E109" s="30">
        <f t="shared" si="31"/>
        <v>40000</v>
      </c>
      <c r="F109" s="30">
        <v>10000</v>
      </c>
      <c r="G109" s="30">
        <v>10000</v>
      </c>
      <c r="H109" s="30">
        <v>10000</v>
      </c>
      <c r="I109" s="30">
        <v>10000</v>
      </c>
      <c r="J109" s="30"/>
      <c r="K109" s="30"/>
      <c r="L109" s="30"/>
      <c r="M109" s="30"/>
      <c r="N109" s="30"/>
      <c r="O109" s="43"/>
    </row>
    <row r="110" spans="1:15" ht="15" hidden="1">
      <c r="A110" s="69"/>
      <c r="B110" s="73"/>
      <c r="C110" s="32" t="s">
        <v>8</v>
      </c>
      <c r="D110" s="31"/>
      <c r="E110" s="30">
        <f t="shared" si="31"/>
        <v>0</v>
      </c>
      <c r="F110" s="30">
        <v>0</v>
      </c>
      <c r="G110" s="30">
        <v>0</v>
      </c>
      <c r="H110" s="30">
        <v>0</v>
      </c>
      <c r="I110" s="30">
        <v>0</v>
      </c>
      <c r="J110" s="30"/>
      <c r="K110" s="30"/>
      <c r="L110" s="30"/>
      <c r="M110" s="30"/>
      <c r="N110" s="30"/>
      <c r="O110" s="43"/>
    </row>
    <row r="111" spans="1:15" ht="30" hidden="1">
      <c r="A111" s="69"/>
      <c r="B111" s="73"/>
      <c r="C111" s="32" t="s">
        <v>4</v>
      </c>
      <c r="D111" s="31"/>
      <c r="E111" s="30">
        <f t="shared" si="31"/>
        <v>0</v>
      </c>
      <c r="F111" s="30">
        <v>0</v>
      </c>
      <c r="G111" s="30">
        <v>0</v>
      </c>
      <c r="H111" s="30">
        <v>0</v>
      </c>
      <c r="I111" s="30">
        <v>0</v>
      </c>
      <c r="J111" s="30"/>
      <c r="K111" s="30"/>
      <c r="L111" s="30"/>
      <c r="M111" s="30"/>
      <c r="N111" s="30"/>
      <c r="O111" s="43"/>
    </row>
    <row r="112" spans="1:15" ht="15" hidden="1">
      <c r="A112" s="69"/>
      <c r="B112" s="73"/>
      <c r="C112" s="32" t="s">
        <v>10</v>
      </c>
      <c r="D112" s="31"/>
      <c r="E112" s="30">
        <f t="shared" si="31"/>
        <v>0</v>
      </c>
      <c r="F112" s="30">
        <v>0</v>
      </c>
      <c r="G112" s="30">
        <v>0</v>
      </c>
      <c r="H112" s="30">
        <v>0</v>
      </c>
      <c r="I112" s="30">
        <v>0</v>
      </c>
      <c r="J112" s="30"/>
      <c r="K112" s="30"/>
      <c r="L112" s="30"/>
      <c r="M112" s="30"/>
      <c r="N112" s="30"/>
      <c r="O112" s="43"/>
    </row>
    <row r="113" spans="1:15" ht="30" hidden="1">
      <c r="A113" s="69"/>
      <c r="B113" s="73"/>
      <c r="C113" s="32" t="s">
        <v>53</v>
      </c>
      <c r="D113" s="31"/>
      <c r="E113" s="30">
        <f t="shared" si="31"/>
        <v>0</v>
      </c>
      <c r="F113" s="30">
        <v>0</v>
      </c>
      <c r="G113" s="30">
        <v>0</v>
      </c>
      <c r="H113" s="30">
        <v>0</v>
      </c>
      <c r="I113" s="30">
        <v>0</v>
      </c>
      <c r="J113" s="30"/>
      <c r="K113" s="30"/>
      <c r="L113" s="30"/>
      <c r="M113" s="30"/>
      <c r="N113" s="30"/>
      <c r="O113" s="43"/>
    </row>
    <row r="114" spans="1:15" ht="16.5" customHeight="1" hidden="1">
      <c r="A114" s="69" t="s">
        <v>64</v>
      </c>
      <c r="B114" s="73" t="s">
        <v>65</v>
      </c>
      <c r="C114" s="32" t="s">
        <v>32</v>
      </c>
      <c r="D114" s="31"/>
      <c r="E114" s="30">
        <f t="shared" si="31"/>
        <v>53575</v>
      </c>
      <c r="F114" s="30">
        <f>F117+F116</f>
        <v>13375</v>
      </c>
      <c r="G114" s="30">
        <f>G117+G116</f>
        <v>13400</v>
      </c>
      <c r="H114" s="30">
        <f>H117+H116</f>
        <v>13400</v>
      </c>
      <c r="I114" s="30">
        <f>I117+I116</f>
        <v>13400</v>
      </c>
      <c r="J114" s="30"/>
      <c r="K114" s="30"/>
      <c r="L114" s="30"/>
      <c r="M114" s="30"/>
      <c r="N114" s="30"/>
      <c r="O114" s="43"/>
    </row>
    <row r="115" spans="1:15" ht="17.25" customHeight="1" hidden="1">
      <c r="A115" s="69"/>
      <c r="B115" s="73"/>
      <c r="C115" s="32" t="s">
        <v>6</v>
      </c>
      <c r="D115" s="31"/>
      <c r="E115" s="30">
        <f t="shared" si="31"/>
        <v>0</v>
      </c>
      <c r="F115" s="30">
        <v>0</v>
      </c>
      <c r="G115" s="30">
        <v>0</v>
      </c>
      <c r="H115" s="30">
        <v>0</v>
      </c>
      <c r="I115" s="30">
        <v>0</v>
      </c>
      <c r="J115" s="30"/>
      <c r="K115" s="30"/>
      <c r="L115" s="30"/>
      <c r="M115" s="30"/>
      <c r="N115" s="30"/>
      <c r="O115" s="43"/>
    </row>
    <row r="116" spans="1:15" ht="15" hidden="1">
      <c r="A116" s="69"/>
      <c r="B116" s="73"/>
      <c r="C116" s="32" t="s">
        <v>7</v>
      </c>
      <c r="D116" s="31" t="s">
        <v>37</v>
      </c>
      <c r="E116" s="30">
        <f t="shared" si="31"/>
        <v>49985</v>
      </c>
      <c r="F116" s="30">
        <f>11600+885</f>
        <v>12485</v>
      </c>
      <c r="G116" s="30">
        <v>12500</v>
      </c>
      <c r="H116" s="30">
        <v>12500</v>
      </c>
      <c r="I116" s="30">
        <v>12500</v>
      </c>
      <c r="J116" s="30"/>
      <c r="K116" s="30"/>
      <c r="L116" s="30"/>
      <c r="M116" s="30"/>
      <c r="N116" s="30"/>
      <c r="O116" s="43"/>
    </row>
    <row r="117" spans="1:15" ht="15" hidden="1">
      <c r="A117" s="69"/>
      <c r="B117" s="73"/>
      <c r="C117" s="32" t="s">
        <v>8</v>
      </c>
      <c r="D117" s="31"/>
      <c r="E117" s="30">
        <f t="shared" si="31"/>
        <v>3590</v>
      </c>
      <c r="F117" s="30">
        <v>890</v>
      </c>
      <c r="G117" s="30">
        <v>900</v>
      </c>
      <c r="H117" s="30">
        <v>900</v>
      </c>
      <c r="I117" s="30">
        <v>900</v>
      </c>
      <c r="J117" s="30"/>
      <c r="K117" s="30"/>
      <c r="L117" s="30"/>
      <c r="M117" s="30"/>
      <c r="N117" s="30"/>
      <c r="O117" s="43"/>
    </row>
    <row r="118" spans="1:15" ht="30" hidden="1">
      <c r="A118" s="69"/>
      <c r="B118" s="73"/>
      <c r="C118" s="32" t="s">
        <v>4</v>
      </c>
      <c r="D118" s="31"/>
      <c r="E118" s="30">
        <f t="shared" si="31"/>
        <v>0</v>
      </c>
      <c r="F118" s="30">
        <v>0</v>
      </c>
      <c r="G118" s="30">
        <v>0</v>
      </c>
      <c r="H118" s="30">
        <v>0</v>
      </c>
      <c r="I118" s="30">
        <v>0</v>
      </c>
      <c r="J118" s="30"/>
      <c r="K118" s="30"/>
      <c r="L118" s="30"/>
      <c r="M118" s="30"/>
      <c r="N118" s="30"/>
      <c r="O118" s="43"/>
    </row>
    <row r="119" spans="1:15" ht="15" hidden="1">
      <c r="A119" s="69"/>
      <c r="B119" s="73"/>
      <c r="C119" s="32" t="s">
        <v>10</v>
      </c>
      <c r="D119" s="31"/>
      <c r="E119" s="30">
        <f t="shared" si="31"/>
        <v>0</v>
      </c>
      <c r="F119" s="30">
        <v>0</v>
      </c>
      <c r="G119" s="30">
        <v>0</v>
      </c>
      <c r="H119" s="30">
        <v>0</v>
      </c>
      <c r="I119" s="30">
        <v>0</v>
      </c>
      <c r="J119" s="30"/>
      <c r="K119" s="30"/>
      <c r="L119" s="30"/>
      <c r="M119" s="30"/>
      <c r="N119" s="30"/>
      <c r="O119" s="43"/>
    </row>
    <row r="120" spans="1:15" ht="30" hidden="1">
      <c r="A120" s="69"/>
      <c r="B120" s="73"/>
      <c r="C120" s="32" t="s">
        <v>53</v>
      </c>
      <c r="D120" s="31"/>
      <c r="E120" s="30">
        <f t="shared" si="31"/>
        <v>0</v>
      </c>
      <c r="F120" s="30">
        <v>0</v>
      </c>
      <c r="G120" s="30">
        <v>0</v>
      </c>
      <c r="H120" s="30">
        <v>0</v>
      </c>
      <c r="I120" s="30">
        <v>0</v>
      </c>
      <c r="J120" s="30"/>
      <c r="K120" s="30"/>
      <c r="L120" s="30"/>
      <c r="M120" s="30"/>
      <c r="N120" s="30"/>
      <c r="O120" s="43"/>
    </row>
    <row r="121" spans="1:15" ht="15" customHeight="1" hidden="1" collapsed="1">
      <c r="A121" s="69" t="s">
        <v>66</v>
      </c>
      <c r="B121" s="72" t="s">
        <v>67</v>
      </c>
      <c r="C121" s="32" t="s">
        <v>32</v>
      </c>
      <c r="D121" s="31"/>
      <c r="E121" s="30">
        <f t="shared" si="31"/>
        <v>6500</v>
      </c>
      <c r="F121" s="30">
        <f>SUM(F122:F127)</f>
        <v>0</v>
      </c>
      <c r="G121" s="30">
        <f>SUM(G122:G127)</f>
        <v>0</v>
      </c>
      <c r="H121" s="30">
        <f>SUM(H122:H127)</f>
        <v>0</v>
      </c>
      <c r="I121" s="30">
        <f>SUM(I122:I127)</f>
        <v>6500</v>
      </c>
      <c r="J121" s="30"/>
      <c r="K121" s="30"/>
      <c r="L121" s="30"/>
      <c r="M121" s="30"/>
      <c r="N121" s="30"/>
      <c r="O121" s="43"/>
    </row>
    <row r="122" spans="1:15" ht="16.5" customHeight="1" hidden="1">
      <c r="A122" s="69"/>
      <c r="B122" s="72"/>
      <c r="C122" s="32" t="s">
        <v>6</v>
      </c>
      <c r="D122" s="31"/>
      <c r="E122" s="30">
        <f t="shared" si="31"/>
        <v>0</v>
      </c>
      <c r="F122" s="30">
        <v>0</v>
      </c>
      <c r="G122" s="30">
        <v>0</v>
      </c>
      <c r="H122" s="30">
        <v>0</v>
      </c>
      <c r="I122" s="30">
        <f>SUM(O108:O108)</f>
        <v>0</v>
      </c>
      <c r="J122" s="30"/>
      <c r="K122" s="30"/>
      <c r="L122" s="30"/>
      <c r="M122" s="30"/>
      <c r="N122" s="30"/>
      <c r="O122" s="43"/>
    </row>
    <row r="123" spans="1:15" ht="15" hidden="1">
      <c r="A123" s="69"/>
      <c r="B123" s="72"/>
      <c r="C123" s="32" t="s">
        <v>7</v>
      </c>
      <c r="D123" s="31" t="s">
        <v>41</v>
      </c>
      <c r="E123" s="30">
        <f t="shared" si="31"/>
        <v>6500</v>
      </c>
      <c r="F123" s="30">
        <f>6500-6500</f>
        <v>0</v>
      </c>
      <c r="G123" s="30">
        <f>6500-6500</f>
        <v>0</v>
      </c>
      <c r="H123" s="30">
        <f>6500-6500</f>
        <v>0</v>
      </c>
      <c r="I123" s="30">
        <v>6500</v>
      </c>
      <c r="J123" s="30"/>
      <c r="K123" s="30"/>
      <c r="L123" s="30"/>
      <c r="M123" s="30"/>
      <c r="N123" s="30"/>
      <c r="O123" s="43"/>
    </row>
    <row r="124" spans="1:15" ht="15" hidden="1">
      <c r="A124" s="69"/>
      <c r="B124" s="72"/>
      <c r="C124" s="32" t="s">
        <v>8</v>
      </c>
      <c r="D124" s="31"/>
      <c r="E124" s="30">
        <f t="shared" si="31"/>
        <v>0</v>
      </c>
      <c r="F124" s="30">
        <v>0</v>
      </c>
      <c r="G124" s="30">
        <v>0</v>
      </c>
      <c r="H124" s="30">
        <v>0</v>
      </c>
      <c r="I124" s="30">
        <f>SUM(O110:O110)</f>
        <v>0</v>
      </c>
      <c r="J124" s="30"/>
      <c r="K124" s="30"/>
      <c r="L124" s="30"/>
      <c r="M124" s="30"/>
      <c r="N124" s="30"/>
      <c r="O124" s="43"/>
    </row>
    <row r="125" spans="1:15" ht="14.25" customHeight="1" hidden="1">
      <c r="A125" s="69"/>
      <c r="B125" s="72"/>
      <c r="C125" s="32" t="s">
        <v>4</v>
      </c>
      <c r="D125" s="31"/>
      <c r="E125" s="30">
        <f t="shared" si="31"/>
        <v>0</v>
      </c>
      <c r="F125" s="30">
        <v>0</v>
      </c>
      <c r="G125" s="30">
        <v>0</v>
      </c>
      <c r="H125" s="30">
        <v>0</v>
      </c>
      <c r="I125" s="30">
        <f>SUM(O111:O111)</f>
        <v>0</v>
      </c>
      <c r="J125" s="30"/>
      <c r="K125" s="30"/>
      <c r="L125" s="30"/>
      <c r="M125" s="30"/>
      <c r="N125" s="30"/>
      <c r="O125" s="43"/>
    </row>
    <row r="126" spans="1:15" ht="15" hidden="1">
      <c r="A126" s="69"/>
      <c r="B126" s="72"/>
      <c r="C126" s="32" t="s">
        <v>10</v>
      </c>
      <c r="D126" s="31"/>
      <c r="E126" s="30">
        <f t="shared" si="31"/>
        <v>0</v>
      </c>
      <c r="F126" s="30">
        <v>0</v>
      </c>
      <c r="G126" s="30">
        <v>0</v>
      </c>
      <c r="H126" s="30">
        <v>0</v>
      </c>
      <c r="I126" s="30">
        <f>SUM(O112:O112)</f>
        <v>0</v>
      </c>
      <c r="J126" s="30"/>
      <c r="K126" s="30"/>
      <c r="L126" s="30"/>
      <c r="M126" s="30"/>
      <c r="N126" s="30"/>
      <c r="O126" s="43"/>
    </row>
    <row r="127" spans="1:15" ht="30" hidden="1">
      <c r="A127" s="69"/>
      <c r="B127" s="72"/>
      <c r="C127" s="32" t="s">
        <v>53</v>
      </c>
      <c r="D127" s="31"/>
      <c r="E127" s="30">
        <f t="shared" si="31"/>
        <v>0</v>
      </c>
      <c r="F127" s="30">
        <v>0</v>
      </c>
      <c r="G127" s="30">
        <v>0</v>
      </c>
      <c r="H127" s="30">
        <v>0</v>
      </c>
      <c r="I127" s="30">
        <f>SUM(O113:O113)</f>
        <v>0</v>
      </c>
      <c r="J127" s="30"/>
      <c r="K127" s="30"/>
      <c r="L127" s="30"/>
      <c r="M127" s="30"/>
      <c r="N127" s="30"/>
      <c r="O127" s="43"/>
    </row>
    <row r="128" spans="1:15" ht="15" customHeight="1" hidden="1">
      <c r="A128" s="69" t="s">
        <v>68</v>
      </c>
      <c r="B128" s="73" t="s">
        <v>69</v>
      </c>
      <c r="C128" s="28" t="s">
        <v>32</v>
      </c>
      <c r="D128" s="31"/>
      <c r="E128" s="30">
        <f t="shared" si="31"/>
        <v>4030</v>
      </c>
      <c r="F128" s="30">
        <f>SUM(F129:F134)</f>
        <v>1130</v>
      </c>
      <c r="G128" s="30">
        <f>SUM(G129:G134)</f>
        <v>450</v>
      </c>
      <c r="H128" s="30">
        <f>SUM(H129:H134)</f>
        <v>1100</v>
      </c>
      <c r="I128" s="30">
        <f>SUM(I129:I134)</f>
        <v>1350</v>
      </c>
      <c r="J128" s="30"/>
      <c r="K128" s="30"/>
      <c r="L128" s="30"/>
      <c r="M128" s="30"/>
      <c r="N128" s="30"/>
      <c r="O128" s="43"/>
    </row>
    <row r="129" spans="1:15" ht="17.25" customHeight="1" hidden="1">
      <c r="A129" s="69"/>
      <c r="B129" s="73"/>
      <c r="C129" s="28" t="s">
        <v>6</v>
      </c>
      <c r="D129" s="31"/>
      <c r="E129" s="30">
        <f t="shared" si="31"/>
        <v>0</v>
      </c>
      <c r="F129" s="30">
        <v>0</v>
      </c>
      <c r="G129" s="30">
        <v>0</v>
      </c>
      <c r="H129" s="30">
        <v>0</v>
      </c>
      <c r="I129" s="30">
        <v>0</v>
      </c>
      <c r="J129" s="30"/>
      <c r="K129" s="30"/>
      <c r="L129" s="30"/>
      <c r="M129" s="30"/>
      <c r="N129" s="30"/>
      <c r="O129" s="43"/>
    </row>
    <row r="130" spans="1:15" ht="15" hidden="1">
      <c r="A130" s="69"/>
      <c r="B130" s="73"/>
      <c r="C130" s="28" t="s">
        <v>7</v>
      </c>
      <c r="D130" s="31" t="s">
        <v>37</v>
      </c>
      <c r="E130" s="30">
        <f t="shared" si="31"/>
        <v>4030</v>
      </c>
      <c r="F130" s="30">
        <f>F172+F179+F186+F193+F200</f>
        <v>1130</v>
      </c>
      <c r="G130" s="30">
        <f>G172+G179+G186+G193+G200</f>
        <v>450</v>
      </c>
      <c r="H130" s="30">
        <f>H172+H179+H186+H193+H200</f>
        <v>1100</v>
      </c>
      <c r="I130" s="30">
        <f>I172+I179+I186+I193+I200</f>
        <v>1350</v>
      </c>
      <c r="J130" s="30"/>
      <c r="K130" s="30"/>
      <c r="L130" s="30"/>
      <c r="M130" s="30"/>
      <c r="N130" s="30"/>
      <c r="O130" s="43"/>
    </row>
    <row r="131" spans="1:15" ht="15" hidden="1">
      <c r="A131" s="69"/>
      <c r="B131" s="73"/>
      <c r="C131" s="28" t="s">
        <v>8</v>
      </c>
      <c r="D131" s="31"/>
      <c r="E131" s="30">
        <f t="shared" si="31"/>
        <v>0</v>
      </c>
      <c r="F131" s="30">
        <v>0</v>
      </c>
      <c r="G131" s="30">
        <v>0</v>
      </c>
      <c r="H131" s="30">
        <v>0</v>
      </c>
      <c r="I131" s="30">
        <v>0</v>
      </c>
      <c r="J131" s="30"/>
      <c r="K131" s="30"/>
      <c r="L131" s="30"/>
      <c r="M131" s="30"/>
      <c r="N131" s="30"/>
      <c r="O131" s="43"/>
    </row>
    <row r="132" spans="1:15" ht="30" hidden="1">
      <c r="A132" s="69"/>
      <c r="B132" s="73"/>
      <c r="C132" s="28" t="s">
        <v>4</v>
      </c>
      <c r="D132" s="31"/>
      <c r="E132" s="30">
        <f t="shared" si="31"/>
        <v>0</v>
      </c>
      <c r="F132" s="30">
        <v>0</v>
      </c>
      <c r="G132" s="30">
        <v>0</v>
      </c>
      <c r="H132" s="30">
        <v>0</v>
      </c>
      <c r="I132" s="30">
        <v>0</v>
      </c>
      <c r="J132" s="30"/>
      <c r="K132" s="30"/>
      <c r="L132" s="30"/>
      <c r="M132" s="30"/>
      <c r="N132" s="30"/>
      <c r="O132" s="43"/>
    </row>
    <row r="133" spans="1:15" ht="15" hidden="1">
      <c r="A133" s="69"/>
      <c r="B133" s="73"/>
      <c r="C133" s="28" t="s">
        <v>10</v>
      </c>
      <c r="D133" s="31"/>
      <c r="E133" s="30">
        <f t="shared" si="31"/>
        <v>0</v>
      </c>
      <c r="F133" s="30">
        <v>0</v>
      </c>
      <c r="G133" s="30">
        <v>0</v>
      </c>
      <c r="H133" s="30">
        <v>0</v>
      </c>
      <c r="I133" s="30">
        <v>0</v>
      </c>
      <c r="J133" s="30"/>
      <c r="K133" s="30"/>
      <c r="L133" s="30"/>
      <c r="M133" s="30"/>
      <c r="N133" s="30"/>
      <c r="O133" s="43"/>
    </row>
    <row r="134" spans="1:15" ht="30" hidden="1">
      <c r="A134" s="69"/>
      <c r="B134" s="73"/>
      <c r="C134" s="28" t="s">
        <v>53</v>
      </c>
      <c r="D134" s="31"/>
      <c r="E134" s="30">
        <f t="shared" si="31"/>
        <v>0</v>
      </c>
      <c r="F134" s="30">
        <v>0</v>
      </c>
      <c r="G134" s="30">
        <v>0</v>
      </c>
      <c r="H134" s="30">
        <v>0</v>
      </c>
      <c r="I134" s="30">
        <v>0</v>
      </c>
      <c r="J134" s="30"/>
      <c r="K134" s="30"/>
      <c r="L134" s="30"/>
      <c r="M134" s="30"/>
      <c r="N134" s="30"/>
      <c r="O134" s="43"/>
    </row>
    <row r="135" spans="1:14" s="46" customFormat="1" ht="17.25" customHeight="1" hidden="1">
      <c r="A135" s="69" t="s">
        <v>70</v>
      </c>
      <c r="B135" s="72" t="s">
        <v>71</v>
      </c>
      <c r="C135" s="28" t="s">
        <v>32</v>
      </c>
      <c r="D135" s="31"/>
      <c r="E135" s="30">
        <f t="shared" si="31"/>
        <v>1400</v>
      </c>
      <c r="F135" s="30">
        <f>SUM(F136:F141)</f>
        <v>350</v>
      </c>
      <c r="G135" s="30">
        <f>SUM(G136:G141)</f>
        <v>350</v>
      </c>
      <c r="H135" s="30">
        <f>SUM(H136:H141)</f>
        <v>350</v>
      </c>
      <c r="I135" s="30">
        <f>SUM(I136:I141)</f>
        <v>350</v>
      </c>
      <c r="J135" s="30"/>
      <c r="K135" s="30"/>
      <c r="L135" s="30"/>
      <c r="M135" s="30"/>
      <c r="N135" s="30"/>
    </row>
    <row r="136" spans="1:14" s="46" customFormat="1" ht="17.25" customHeight="1" hidden="1">
      <c r="A136" s="69"/>
      <c r="B136" s="72"/>
      <c r="C136" s="28" t="s">
        <v>6</v>
      </c>
      <c r="D136" s="31"/>
      <c r="E136" s="30">
        <f t="shared" si="31"/>
        <v>0</v>
      </c>
      <c r="F136" s="30">
        <v>0</v>
      </c>
      <c r="G136" s="30">
        <v>0</v>
      </c>
      <c r="H136" s="30">
        <v>0</v>
      </c>
      <c r="I136" s="30">
        <v>0</v>
      </c>
      <c r="J136" s="30"/>
      <c r="K136" s="30"/>
      <c r="L136" s="30"/>
      <c r="M136" s="30"/>
      <c r="N136" s="30"/>
    </row>
    <row r="137" spans="1:14" s="46" customFormat="1" ht="17.25" customHeight="1" hidden="1">
      <c r="A137" s="69"/>
      <c r="B137" s="72"/>
      <c r="C137" s="28" t="s">
        <v>7</v>
      </c>
      <c r="D137" s="31" t="s">
        <v>37</v>
      </c>
      <c r="E137" s="30">
        <f t="shared" si="31"/>
        <v>1400</v>
      </c>
      <c r="F137" s="30">
        <v>350</v>
      </c>
      <c r="G137" s="30">
        <v>350</v>
      </c>
      <c r="H137" s="30">
        <v>350</v>
      </c>
      <c r="I137" s="30">
        <v>350</v>
      </c>
      <c r="J137" s="30"/>
      <c r="K137" s="30"/>
      <c r="L137" s="30"/>
      <c r="M137" s="30"/>
      <c r="N137" s="30"/>
    </row>
    <row r="138" spans="1:14" s="46" customFormat="1" ht="17.25" customHeight="1" hidden="1">
      <c r="A138" s="69"/>
      <c r="B138" s="72"/>
      <c r="C138" s="28" t="s">
        <v>8</v>
      </c>
      <c r="D138" s="31"/>
      <c r="E138" s="30">
        <f t="shared" si="31"/>
        <v>0</v>
      </c>
      <c r="F138" s="30">
        <v>0</v>
      </c>
      <c r="G138" s="30">
        <v>0</v>
      </c>
      <c r="H138" s="30">
        <v>0</v>
      </c>
      <c r="I138" s="30">
        <v>0</v>
      </c>
      <c r="J138" s="30"/>
      <c r="K138" s="30"/>
      <c r="L138" s="30"/>
      <c r="M138" s="30"/>
      <c r="N138" s="30"/>
    </row>
    <row r="139" spans="1:14" s="46" customFormat="1" ht="17.25" customHeight="1" hidden="1">
      <c r="A139" s="69"/>
      <c r="B139" s="72"/>
      <c r="C139" s="28" t="s">
        <v>4</v>
      </c>
      <c r="D139" s="31"/>
      <c r="E139" s="30">
        <f t="shared" si="31"/>
        <v>0</v>
      </c>
      <c r="F139" s="30">
        <v>0</v>
      </c>
      <c r="G139" s="30">
        <v>0</v>
      </c>
      <c r="H139" s="30">
        <v>0</v>
      </c>
      <c r="I139" s="30">
        <v>0</v>
      </c>
      <c r="J139" s="30"/>
      <c r="K139" s="30"/>
      <c r="L139" s="30"/>
      <c r="M139" s="30"/>
      <c r="N139" s="30"/>
    </row>
    <row r="140" spans="1:14" s="46" customFormat="1" ht="17.25" customHeight="1" hidden="1">
      <c r="A140" s="69"/>
      <c r="B140" s="72"/>
      <c r="C140" s="28" t="s">
        <v>10</v>
      </c>
      <c r="D140" s="31"/>
      <c r="E140" s="30">
        <f t="shared" si="31"/>
        <v>0</v>
      </c>
      <c r="F140" s="30">
        <v>0</v>
      </c>
      <c r="G140" s="30">
        <v>0</v>
      </c>
      <c r="H140" s="30">
        <v>0</v>
      </c>
      <c r="I140" s="30">
        <v>0</v>
      </c>
      <c r="J140" s="30"/>
      <c r="K140" s="30"/>
      <c r="L140" s="30"/>
      <c r="M140" s="30"/>
      <c r="N140" s="30"/>
    </row>
    <row r="141" spans="1:14" s="46" customFormat="1" ht="31.5" customHeight="1" hidden="1">
      <c r="A141" s="69"/>
      <c r="B141" s="72"/>
      <c r="C141" s="28" t="s">
        <v>53</v>
      </c>
      <c r="D141" s="31"/>
      <c r="E141" s="30">
        <f t="shared" si="31"/>
        <v>0</v>
      </c>
      <c r="F141" s="30">
        <v>0</v>
      </c>
      <c r="G141" s="30">
        <v>0</v>
      </c>
      <c r="H141" s="30">
        <v>0</v>
      </c>
      <c r="I141" s="30">
        <v>0</v>
      </c>
      <c r="J141" s="30"/>
      <c r="K141" s="30"/>
      <c r="L141" s="30"/>
      <c r="M141" s="30"/>
      <c r="N141" s="30"/>
    </row>
    <row r="142" spans="1:14" s="46" customFormat="1" ht="17.25" customHeight="1" hidden="1">
      <c r="A142" s="69" t="s">
        <v>72</v>
      </c>
      <c r="B142" s="72" t="s">
        <v>73</v>
      </c>
      <c r="C142" s="28" t="s">
        <v>32</v>
      </c>
      <c r="D142" s="31"/>
      <c r="E142" s="30">
        <f t="shared" si="31"/>
        <v>1400</v>
      </c>
      <c r="F142" s="30">
        <f>SUM(F143:F148)</f>
        <v>350</v>
      </c>
      <c r="G142" s="30">
        <f>SUM(G143:G148)</f>
        <v>350</v>
      </c>
      <c r="H142" s="30">
        <f>SUM(H143:H148)</f>
        <v>350</v>
      </c>
      <c r="I142" s="30">
        <f>SUM(I143:I148)</f>
        <v>350</v>
      </c>
      <c r="J142" s="30"/>
      <c r="K142" s="30"/>
      <c r="L142" s="30"/>
      <c r="M142" s="30"/>
      <c r="N142" s="30"/>
    </row>
    <row r="143" spans="1:14" s="46" customFormat="1" ht="17.25" customHeight="1" hidden="1">
      <c r="A143" s="69"/>
      <c r="B143" s="72"/>
      <c r="C143" s="28" t="s">
        <v>6</v>
      </c>
      <c r="D143" s="31"/>
      <c r="E143" s="30">
        <f t="shared" si="31"/>
        <v>0</v>
      </c>
      <c r="F143" s="30">
        <v>0</v>
      </c>
      <c r="G143" s="30">
        <v>0</v>
      </c>
      <c r="H143" s="30">
        <v>0</v>
      </c>
      <c r="I143" s="30">
        <v>0</v>
      </c>
      <c r="J143" s="30"/>
      <c r="K143" s="30"/>
      <c r="L143" s="30"/>
      <c r="M143" s="30"/>
      <c r="N143" s="30"/>
    </row>
    <row r="144" spans="1:14" s="46" customFormat="1" ht="17.25" customHeight="1" hidden="1">
      <c r="A144" s="69"/>
      <c r="B144" s="72"/>
      <c r="C144" s="28" t="s">
        <v>7</v>
      </c>
      <c r="D144" s="31" t="s">
        <v>38</v>
      </c>
      <c r="E144" s="30">
        <f t="shared" si="31"/>
        <v>1400</v>
      </c>
      <c r="F144" s="30">
        <v>350</v>
      </c>
      <c r="G144" s="30">
        <v>350</v>
      </c>
      <c r="H144" s="30">
        <v>350</v>
      </c>
      <c r="I144" s="30">
        <v>350</v>
      </c>
      <c r="J144" s="30"/>
      <c r="K144" s="30"/>
      <c r="L144" s="30"/>
      <c r="M144" s="30"/>
      <c r="N144" s="30"/>
    </row>
    <row r="145" spans="1:14" s="46" customFormat="1" ht="17.25" customHeight="1" hidden="1">
      <c r="A145" s="69"/>
      <c r="B145" s="72"/>
      <c r="C145" s="28" t="s">
        <v>8</v>
      </c>
      <c r="D145" s="31"/>
      <c r="E145" s="30">
        <f t="shared" si="31"/>
        <v>0</v>
      </c>
      <c r="F145" s="30">
        <v>0</v>
      </c>
      <c r="G145" s="30">
        <v>0</v>
      </c>
      <c r="H145" s="30">
        <v>0</v>
      </c>
      <c r="I145" s="30">
        <v>0</v>
      </c>
      <c r="J145" s="30"/>
      <c r="K145" s="30"/>
      <c r="L145" s="30"/>
      <c r="M145" s="30"/>
      <c r="N145" s="30"/>
    </row>
    <row r="146" spans="1:14" s="46" customFormat="1" ht="17.25" customHeight="1" hidden="1">
      <c r="A146" s="69"/>
      <c r="B146" s="72"/>
      <c r="C146" s="28" t="s">
        <v>4</v>
      </c>
      <c r="D146" s="31"/>
      <c r="E146" s="30">
        <f aca="true" t="shared" si="32" ref="E146:E209">SUM(F146:N146)</f>
        <v>0</v>
      </c>
      <c r="F146" s="30">
        <v>0</v>
      </c>
      <c r="G146" s="30">
        <v>0</v>
      </c>
      <c r="H146" s="30">
        <v>0</v>
      </c>
      <c r="I146" s="30">
        <v>0</v>
      </c>
      <c r="J146" s="30"/>
      <c r="K146" s="30"/>
      <c r="L146" s="30"/>
      <c r="M146" s="30"/>
      <c r="N146" s="30"/>
    </row>
    <row r="147" spans="1:14" s="46" customFormat="1" ht="17.25" customHeight="1" hidden="1">
      <c r="A147" s="69"/>
      <c r="B147" s="72"/>
      <c r="C147" s="28" t="s">
        <v>10</v>
      </c>
      <c r="D147" s="31"/>
      <c r="E147" s="30">
        <f t="shared" si="32"/>
        <v>0</v>
      </c>
      <c r="F147" s="30">
        <v>0</v>
      </c>
      <c r="G147" s="30">
        <v>0</v>
      </c>
      <c r="H147" s="30">
        <v>0</v>
      </c>
      <c r="I147" s="30">
        <v>0</v>
      </c>
      <c r="J147" s="30"/>
      <c r="K147" s="30"/>
      <c r="L147" s="30"/>
      <c r="M147" s="30"/>
      <c r="N147" s="30"/>
    </row>
    <row r="148" spans="1:14" s="46" customFormat="1" ht="31.5" customHeight="1" hidden="1">
      <c r="A148" s="69"/>
      <c r="B148" s="72"/>
      <c r="C148" s="28" t="s">
        <v>53</v>
      </c>
      <c r="D148" s="31"/>
      <c r="E148" s="30">
        <f t="shared" si="32"/>
        <v>0</v>
      </c>
      <c r="F148" s="30">
        <v>0</v>
      </c>
      <c r="G148" s="30">
        <v>0</v>
      </c>
      <c r="H148" s="30">
        <v>0</v>
      </c>
      <c r="I148" s="30">
        <v>0</v>
      </c>
      <c r="J148" s="30"/>
      <c r="K148" s="30"/>
      <c r="L148" s="30"/>
      <c r="M148" s="30"/>
      <c r="N148" s="30"/>
    </row>
    <row r="149" spans="1:14" s="46" customFormat="1" ht="17.25" customHeight="1" hidden="1">
      <c r="A149" s="69" t="s">
        <v>74</v>
      </c>
      <c r="B149" s="72" t="s">
        <v>75</v>
      </c>
      <c r="C149" s="28" t="s">
        <v>32</v>
      </c>
      <c r="D149" s="31"/>
      <c r="E149" s="30">
        <f t="shared" si="32"/>
        <v>4800</v>
      </c>
      <c r="F149" s="30">
        <f>SUM(F150:F155)</f>
        <v>1200</v>
      </c>
      <c r="G149" s="30">
        <f>SUM(G150:G155)</f>
        <v>1200</v>
      </c>
      <c r="H149" s="30">
        <f>SUM(H150:H155)</f>
        <v>1200</v>
      </c>
      <c r="I149" s="30">
        <f>SUM(I150:I155)</f>
        <v>1200</v>
      </c>
      <c r="J149" s="30"/>
      <c r="K149" s="30"/>
      <c r="L149" s="30"/>
      <c r="M149" s="30"/>
      <c r="N149" s="30"/>
    </row>
    <row r="150" spans="1:14" s="46" customFormat="1" ht="17.25" customHeight="1" hidden="1">
      <c r="A150" s="69"/>
      <c r="B150" s="72"/>
      <c r="C150" s="28" t="s">
        <v>6</v>
      </c>
      <c r="D150" s="31"/>
      <c r="E150" s="30">
        <f t="shared" si="32"/>
        <v>0</v>
      </c>
      <c r="F150" s="30">
        <v>0</v>
      </c>
      <c r="G150" s="30">
        <v>0</v>
      </c>
      <c r="H150" s="30">
        <v>0</v>
      </c>
      <c r="I150" s="30">
        <v>0</v>
      </c>
      <c r="J150" s="30"/>
      <c r="K150" s="30"/>
      <c r="L150" s="30"/>
      <c r="M150" s="30"/>
      <c r="N150" s="30"/>
    </row>
    <row r="151" spans="1:14" s="46" customFormat="1" ht="17.25" customHeight="1" hidden="1">
      <c r="A151" s="69"/>
      <c r="B151" s="72"/>
      <c r="C151" s="28" t="s">
        <v>7</v>
      </c>
      <c r="D151" s="31" t="s">
        <v>38</v>
      </c>
      <c r="E151" s="30">
        <f t="shared" si="32"/>
        <v>4800</v>
      </c>
      <c r="F151" s="30">
        <v>1200</v>
      </c>
      <c r="G151" s="30">
        <v>1200</v>
      </c>
      <c r="H151" s="30">
        <v>1200</v>
      </c>
      <c r="I151" s="30">
        <v>1200</v>
      </c>
      <c r="J151" s="30"/>
      <c r="K151" s="30"/>
      <c r="L151" s="30"/>
      <c r="M151" s="30"/>
      <c r="N151" s="30"/>
    </row>
    <row r="152" spans="1:14" s="46" customFormat="1" ht="17.25" customHeight="1" hidden="1">
      <c r="A152" s="69"/>
      <c r="B152" s="72"/>
      <c r="C152" s="28" t="s">
        <v>8</v>
      </c>
      <c r="D152" s="31"/>
      <c r="E152" s="30">
        <f t="shared" si="32"/>
        <v>0</v>
      </c>
      <c r="F152" s="30">
        <v>0</v>
      </c>
      <c r="G152" s="30">
        <v>0</v>
      </c>
      <c r="H152" s="30">
        <v>0</v>
      </c>
      <c r="I152" s="30">
        <v>0</v>
      </c>
      <c r="J152" s="30"/>
      <c r="K152" s="30"/>
      <c r="L152" s="30"/>
      <c r="M152" s="30"/>
      <c r="N152" s="30"/>
    </row>
    <row r="153" spans="1:14" s="46" customFormat="1" ht="17.25" customHeight="1" hidden="1">
      <c r="A153" s="69"/>
      <c r="B153" s="72"/>
      <c r="C153" s="28" t="s">
        <v>4</v>
      </c>
      <c r="D153" s="31"/>
      <c r="E153" s="30">
        <f t="shared" si="32"/>
        <v>0</v>
      </c>
      <c r="F153" s="30">
        <v>0</v>
      </c>
      <c r="G153" s="30">
        <v>0</v>
      </c>
      <c r="H153" s="30">
        <v>0</v>
      </c>
      <c r="I153" s="30">
        <v>0</v>
      </c>
      <c r="J153" s="30"/>
      <c r="K153" s="30"/>
      <c r="L153" s="30"/>
      <c r="M153" s="30"/>
      <c r="N153" s="30"/>
    </row>
    <row r="154" spans="1:14" s="46" customFormat="1" ht="17.25" customHeight="1" hidden="1">
      <c r="A154" s="69"/>
      <c r="B154" s="72"/>
      <c r="C154" s="28" t="s">
        <v>10</v>
      </c>
      <c r="D154" s="31"/>
      <c r="E154" s="30">
        <f t="shared" si="32"/>
        <v>0</v>
      </c>
      <c r="F154" s="30">
        <v>0</v>
      </c>
      <c r="G154" s="30">
        <v>0</v>
      </c>
      <c r="H154" s="30">
        <v>0</v>
      </c>
      <c r="I154" s="30">
        <v>0</v>
      </c>
      <c r="J154" s="30"/>
      <c r="K154" s="30"/>
      <c r="L154" s="30"/>
      <c r="M154" s="30"/>
      <c r="N154" s="30"/>
    </row>
    <row r="155" spans="1:14" s="46" customFormat="1" ht="30.75" customHeight="1" hidden="1">
      <c r="A155" s="69"/>
      <c r="B155" s="72"/>
      <c r="C155" s="28" t="s">
        <v>53</v>
      </c>
      <c r="D155" s="31"/>
      <c r="E155" s="30">
        <f t="shared" si="32"/>
        <v>0</v>
      </c>
      <c r="F155" s="30">
        <v>0</v>
      </c>
      <c r="G155" s="30">
        <v>0</v>
      </c>
      <c r="H155" s="30">
        <v>0</v>
      </c>
      <c r="I155" s="30">
        <v>0</v>
      </c>
      <c r="J155" s="30"/>
      <c r="K155" s="30"/>
      <c r="L155" s="30"/>
      <c r="M155" s="30"/>
      <c r="N155" s="30"/>
    </row>
    <row r="156" spans="1:14" s="46" customFormat="1" ht="17.25" customHeight="1" hidden="1">
      <c r="A156" s="69" t="s">
        <v>76</v>
      </c>
      <c r="B156" s="72" t="s">
        <v>77</v>
      </c>
      <c r="C156" s="28" t="s">
        <v>32</v>
      </c>
      <c r="D156" s="31"/>
      <c r="E156" s="30">
        <f t="shared" si="32"/>
        <v>1400</v>
      </c>
      <c r="F156" s="30">
        <f>SUM(F157:F162)</f>
        <v>350</v>
      </c>
      <c r="G156" s="30">
        <f>SUM(G157:G162)</f>
        <v>350</v>
      </c>
      <c r="H156" s="30">
        <f>SUM(H157:H162)</f>
        <v>350</v>
      </c>
      <c r="I156" s="30">
        <f>SUM(I157:I162)</f>
        <v>350</v>
      </c>
      <c r="J156" s="30"/>
      <c r="K156" s="30"/>
      <c r="L156" s="30"/>
      <c r="M156" s="30"/>
      <c r="N156" s="30"/>
    </row>
    <row r="157" spans="1:14" s="46" customFormat="1" ht="17.25" customHeight="1" hidden="1">
      <c r="A157" s="69"/>
      <c r="B157" s="72"/>
      <c r="C157" s="28" t="s">
        <v>6</v>
      </c>
      <c r="D157" s="31"/>
      <c r="E157" s="30">
        <f t="shared" si="32"/>
        <v>0</v>
      </c>
      <c r="F157" s="30">
        <v>0</v>
      </c>
      <c r="G157" s="30">
        <v>0</v>
      </c>
      <c r="H157" s="30">
        <v>0</v>
      </c>
      <c r="I157" s="30">
        <v>0</v>
      </c>
      <c r="J157" s="30"/>
      <c r="K157" s="30"/>
      <c r="L157" s="30"/>
      <c r="M157" s="30"/>
      <c r="N157" s="30"/>
    </row>
    <row r="158" spans="1:14" s="46" customFormat="1" ht="17.25" customHeight="1" hidden="1">
      <c r="A158" s="69"/>
      <c r="B158" s="72"/>
      <c r="C158" s="28" t="s">
        <v>7</v>
      </c>
      <c r="D158" s="31" t="s">
        <v>38</v>
      </c>
      <c r="E158" s="30">
        <f t="shared" si="32"/>
        <v>1400</v>
      </c>
      <c r="F158" s="30">
        <v>350</v>
      </c>
      <c r="G158" s="30">
        <v>350</v>
      </c>
      <c r="H158" s="30">
        <v>350</v>
      </c>
      <c r="I158" s="30">
        <v>350</v>
      </c>
      <c r="J158" s="30"/>
      <c r="K158" s="30"/>
      <c r="L158" s="30"/>
      <c r="M158" s="30"/>
      <c r="N158" s="30"/>
    </row>
    <row r="159" spans="1:14" s="46" customFormat="1" ht="17.25" customHeight="1" hidden="1">
      <c r="A159" s="69"/>
      <c r="B159" s="72"/>
      <c r="C159" s="28" t="s">
        <v>8</v>
      </c>
      <c r="D159" s="31"/>
      <c r="E159" s="30">
        <f t="shared" si="32"/>
        <v>0</v>
      </c>
      <c r="F159" s="30">
        <v>0</v>
      </c>
      <c r="G159" s="30">
        <v>0</v>
      </c>
      <c r="H159" s="30">
        <v>0</v>
      </c>
      <c r="I159" s="30">
        <v>0</v>
      </c>
      <c r="J159" s="30"/>
      <c r="K159" s="30"/>
      <c r="L159" s="30"/>
      <c r="M159" s="30"/>
      <c r="N159" s="30"/>
    </row>
    <row r="160" spans="1:14" s="46" customFormat="1" ht="17.25" customHeight="1" hidden="1">
      <c r="A160" s="69"/>
      <c r="B160" s="72"/>
      <c r="C160" s="28" t="s">
        <v>4</v>
      </c>
      <c r="D160" s="31"/>
      <c r="E160" s="30">
        <f t="shared" si="32"/>
        <v>0</v>
      </c>
      <c r="F160" s="30">
        <v>0</v>
      </c>
      <c r="G160" s="30">
        <v>0</v>
      </c>
      <c r="H160" s="30">
        <v>0</v>
      </c>
      <c r="I160" s="30">
        <v>0</v>
      </c>
      <c r="J160" s="30"/>
      <c r="K160" s="30"/>
      <c r="L160" s="30"/>
      <c r="M160" s="30"/>
      <c r="N160" s="30"/>
    </row>
    <row r="161" spans="1:14" s="46" customFormat="1" ht="17.25" customHeight="1" hidden="1">
      <c r="A161" s="69"/>
      <c r="B161" s="72"/>
      <c r="C161" s="28" t="s">
        <v>10</v>
      </c>
      <c r="D161" s="31"/>
      <c r="E161" s="30">
        <f t="shared" si="32"/>
        <v>0</v>
      </c>
      <c r="F161" s="30">
        <v>0</v>
      </c>
      <c r="G161" s="30">
        <v>0</v>
      </c>
      <c r="H161" s="30">
        <v>0</v>
      </c>
      <c r="I161" s="30">
        <v>0</v>
      </c>
      <c r="J161" s="30"/>
      <c r="K161" s="30"/>
      <c r="L161" s="30"/>
      <c r="M161" s="30"/>
      <c r="N161" s="30"/>
    </row>
    <row r="162" spans="1:14" s="46" customFormat="1" ht="30.75" customHeight="1" hidden="1">
      <c r="A162" s="69"/>
      <c r="B162" s="72"/>
      <c r="C162" s="28" t="s">
        <v>53</v>
      </c>
      <c r="D162" s="31"/>
      <c r="E162" s="30">
        <f t="shared" si="32"/>
        <v>0</v>
      </c>
      <c r="F162" s="30">
        <v>0</v>
      </c>
      <c r="G162" s="30">
        <v>0</v>
      </c>
      <c r="H162" s="30">
        <v>0</v>
      </c>
      <c r="I162" s="30">
        <v>0</v>
      </c>
      <c r="J162" s="30"/>
      <c r="K162" s="30"/>
      <c r="L162" s="30"/>
      <c r="M162" s="30"/>
      <c r="N162" s="30"/>
    </row>
    <row r="163" spans="1:14" s="46" customFormat="1" ht="18" customHeight="1" hidden="1">
      <c r="A163" s="69" t="s">
        <v>78</v>
      </c>
      <c r="B163" s="72" t="s">
        <v>79</v>
      </c>
      <c r="C163" s="28" t="s">
        <v>32</v>
      </c>
      <c r="D163" s="31"/>
      <c r="E163" s="30">
        <f t="shared" si="32"/>
        <v>1200</v>
      </c>
      <c r="F163" s="30">
        <f>SUM(F164:F169)</f>
        <v>300</v>
      </c>
      <c r="G163" s="30">
        <f>SUM(G164:G169)</f>
        <v>300</v>
      </c>
      <c r="H163" s="30">
        <f>SUM(H164:H169)</f>
        <v>300</v>
      </c>
      <c r="I163" s="30">
        <f>SUM(I164:I169)</f>
        <v>300</v>
      </c>
      <c r="J163" s="30"/>
      <c r="K163" s="30"/>
      <c r="L163" s="30"/>
      <c r="M163" s="30"/>
      <c r="N163" s="30"/>
    </row>
    <row r="164" spans="1:14" s="46" customFormat="1" ht="18" customHeight="1" hidden="1">
      <c r="A164" s="69"/>
      <c r="B164" s="72"/>
      <c r="C164" s="28" t="s">
        <v>6</v>
      </c>
      <c r="D164" s="31"/>
      <c r="E164" s="30">
        <f t="shared" si="32"/>
        <v>0</v>
      </c>
      <c r="F164" s="30">
        <v>0</v>
      </c>
      <c r="G164" s="30">
        <v>0</v>
      </c>
      <c r="H164" s="30">
        <v>0</v>
      </c>
      <c r="I164" s="30">
        <v>0</v>
      </c>
      <c r="J164" s="30"/>
      <c r="K164" s="30"/>
      <c r="L164" s="30"/>
      <c r="M164" s="30"/>
      <c r="N164" s="30"/>
    </row>
    <row r="165" spans="1:14" s="46" customFormat="1" ht="18" customHeight="1" hidden="1">
      <c r="A165" s="69"/>
      <c r="B165" s="72"/>
      <c r="C165" s="28" t="s">
        <v>7</v>
      </c>
      <c r="D165" s="31" t="s">
        <v>38</v>
      </c>
      <c r="E165" s="30">
        <f t="shared" si="32"/>
        <v>1200</v>
      </c>
      <c r="F165" s="30">
        <v>300</v>
      </c>
      <c r="G165" s="30">
        <v>300</v>
      </c>
      <c r="H165" s="30">
        <v>300</v>
      </c>
      <c r="I165" s="30">
        <v>300</v>
      </c>
      <c r="J165" s="30"/>
      <c r="K165" s="30"/>
      <c r="L165" s="30"/>
      <c r="M165" s="30"/>
      <c r="N165" s="30"/>
    </row>
    <row r="166" spans="1:14" s="46" customFormat="1" ht="18" customHeight="1" hidden="1">
      <c r="A166" s="69"/>
      <c r="B166" s="72"/>
      <c r="C166" s="28" t="s">
        <v>8</v>
      </c>
      <c r="D166" s="31"/>
      <c r="E166" s="30">
        <f t="shared" si="32"/>
        <v>0</v>
      </c>
      <c r="F166" s="30">
        <v>0</v>
      </c>
      <c r="G166" s="30">
        <v>0</v>
      </c>
      <c r="H166" s="30">
        <v>0</v>
      </c>
      <c r="I166" s="30">
        <v>0</v>
      </c>
      <c r="J166" s="30"/>
      <c r="K166" s="30"/>
      <c r="L166" s="30"/>
      <c r="M166" s="30"/>
      <c r="N166" s="30"/>
    </row>
    <row r="167" spans="1:14" s="46" customFormat="1" ht="18" customHeight="1" hidden="1">
      <c r="A167" s="69"/>
      <c r="B167" s="72"/>
      <c r="C167" s="28" t="s">
        <v>4</v>
      </c>
      <c r="D167" s="31"/>
      <c r="E167" s="30">
        <f t="shared" si="32"/>
        <v>0</v>
      </c>
      <c r="F167" s="30">
        <v>0</v>
      </c>
      <c r="G167" s="30">
        <v>0</v>
      </c>
      <c r="H167" s="30">
        <v>0</v>
      </c>
      <c r="I167" s="30">
        <v>0</v>
      </c>
      <c r="J167" s="30"/>
      <c r="K167" s="30"/>
      <c r="L167" s="30"/>
      <c r="M167" s="30"/>
      <c r="N167" s="30"/>
    </row>
    <row r="168" spans="1:14" s="46" customFormat="1" ht="18" customHeight="1" hidden="1">
      <c r="A168" s="69"/>
      <c r="B168" s="72"/>
      <c r="C168" s="28" t="s">
        <v>10</v>
      </c>
      <c r="D168" s="31"/>
      <c r="E168" s="30">
        <f t="shared" si="32"/>
        <v>0</v>
      </c>
      <c r="F168" s="30">
        <v>0</v>
      </c>
      <c r="G168" s="30">
        <v>0</v>
      </c>
      <c r="H168" s="30">
        <v>0</v>
      </c>
      <c r="I168" s="30">
        <v>0</v>
      </c>
      <c r="J168" s="30"/>
      <c r="K168" s="30"/>
      <c r="L168" s="30"/>
      <c r="M168" s="30"/>
      <c r="N168" s="30"/>
    </row>
    <row r="169" spans="1:14" s="46" customFormat="1" ht="34.5" customHeight="1" hidden="1">
      <c r="A169" s="69"/>
      <c r="B169" s="72"/>
      <c r="C169" s="28" t="s">
        <v>53</v>
      </c>
      <c r="D169" s="31"/>
      <c r="E169" s="30">
        <f t="shared" si="32"/>
        <v>0</v>
      </c>
      <c r="F169" s="30">
        <v>0</v>
      </c>
      <c r="G169" s="30">
        <v>0</v>
      </c>
      <c r="H169" s="30">
        <v>0</v>
      </c>
      <c r="I169" s="30">
        <v>0</v>
      </c>
      <c r="J169" s="30"/>
      <c r="K169" s="30"/>
      <c r="L169" s="30"/>
      <c r="M169" s="30"/>
      <c r="N169" s="30"/>
    </row>
    <row r="170" spans="1:15" ht="15" customHeight="1" hidden="1">
      <c r="A170" s="69" t="s">
        <v>80</v>
      </c>
      <c r="B170" s="73" t="s">
        <v>81</v>
      </c>
      <c r="C170" s="28" t="s">
        <v>32</v>
      </c>
      <c r="D170" s="31"/>
      <c r="E170" s="30">
        <f t="shared" si="32"/>
        <v>400</v>
      </c>
      <c r="F170" s="30">
        <f>SUM(F171:F176)</f>
        <v>100</v>
      </c>
      <c r="G170" s="30">
        <f>SUM(G171:G176)</f>
        <v>100</v>
      </c>
      <c r="H170" s="30">
        <f>SUM(H171:H176)</f>
        <v>100</v>
      </c>
      <c r="I170" s="30">
        <f>SUM(I171:I176)</f>
        <v>100</v>
      </c>
      <c r="J170" s="30"/>
      <c r="K170" s="30"/>
      <c r="L170" s="30"/>
      <c r="M170" s="30"/>
      <c r="N170" s="30"/>
      <c r="O170" s="43"/>
    </row>
    <row r="171" spans="1:15" ht="17.25" customHeight="1" hidden="1">
      <c r="A171" s="69"/>
      <c r="B171" s="73"/>
      <c r="C171" s="28" t="s">
        <v>6</v>
      </c>
      <c r="D171" s="31"/>
      <c r="E171" s="30">
        <f t="shared" si="32"/>
        <v>0</v>
      </c>
      <c r="F171" s="30">
        <f>SUM(G129:I129)</f>
        <v>0</v>
      </c>
      <c r="G171" s="30">
        <f>SUM(H129:I129)</f>
        <v>0</v>
      </c>
      <c r="H171" s="30">
        <f>SUM(I129:I129)</f>
        <v>0</v>
      </c>
      <c r="I171" s="30">
        <v>0</v>
      </c>
      <c r="J171" s="30"/>
      <c r="K171" s="30"/>
      <c r="L171" s="30"/>
      <c r="M171" s="30"/>
      <c r="N171" s="30"/>
      <c r="O171" s="43"/>
    </row>
    <row r="172" spans="1:15" ht="15" hidden="1">
      <c r="A172" s="69"/>
      <c r="B172" s="73"/>
      <c r="C172" s="28" t="s">
        <v>7</v>
      </c>
      <c r="D172" s="31" t="s">
        <v>37</v>
      </c>
      <c r="E172" s="30">
        <f t="shared" si="32"/>
        <v>400</v>
      </c>
      <c r="F172" s="30">
        <v>100</v>
      </c>
      <c r="G172" s="30">
        <v>100</v>
      </c>
      <c r="H172" s="30">
        <v>100</v>
      </c>
      <c r="I172" s="30">
        <v>100</v>
      </c>
      <c r="J172" s="30"/>
      <c r="K172" s="30"/>
      <c r="L172" s="30"/>
      <c r="M172" s="30"/>
      <c r="N172" s="30"/>
      <c r="O172" s="43"/>
    </row>
    <row r="173" spans="1:15" ht="15" hidden="1">
      <c r="A173" s="69"/>
      <c r="B173" s="73"/>
      <c r="C173" s="28" t="s">
        <v>8</v>
      </c>
      <c r="D173" s="31"/>
      <c r="E173" s="30">
        <f t="shared" si="32"/>
        <v>0</v>
      </c>
      <c r="F173" s="30">
        <f>SUM(G131:I131)</f>
        <v>0</v>
      </c>
      <c r="G173" s="30">
        <f>SUM(H131:I131)</f>
        <v>0</v>
      </c>
      <c r="H173" s="30">
        <f>SUM(I131:I131)</f>
        <v>0</v>
      </c>
      <c r="I173" s="30">
        <v>0</v>
      </c>
      <c r="J173" s="30"/>
      <c r="K173" s="30"/>
      <c r="L173" s="30"/>
      <c r="M173" s="30"/>
      <c r="N173" s="30"/>
      <c r="O173" s="43"/>
    </row>
    <row r="174" spans="1:15" ht="30" hidden="1">
      <c r="A174" s="69"/>
      <c r="B174" s="73"/>
      <c r="C174" s="28" t="s">
        <v>4</v>
      </c>
      <c r="D174" s="31"/>
      <c r="E174" s="30">
        <f t="shared" si="32"/>
        <v>0</v>
      </c>
      <c r="F174" s="30">
        <f>SUM(G132:I132)</f>
        <v>0</v>
      </c>
      <c r="G174" s="30">
        <f>SUM(H132:I132)</f>
        <v>0</v>
      </c>
      <c r="H174" s="30">
        <f>SUM(I132:I132)</f>
        <v>0</v>
      </c>
      <c r="I174" s="30">
        <v>0</v>
      </c>
      <c r="J174" s="30"/>
      <c r="K174" s="30"/>
      <c r="L174" s="30"/>
      <c r="M174" s="30"/>
      <c r="N174" s="30"/>
      <c r="O174" s="43"/>
    </row>
    <row r="175" spans="1:15" ht="15" hidden="1">
      <c r="A175" s="69"/>
      <c r="B175" s="73"/>
      <c r="C175" s="28" t="s">
        <v>10</v>
      </c>
      <c r="D175" s="31"/>
      <c r="E175" s="30">
        <f t="shared" si="32"/>
        <v>0</v>
      </c>
      <c r="F175" s="30">
        <f>SUM(G133:I133)</f>
        <v>0</v>
      </c>
      <c r="G175" s="30">
        <f>SUM(H133:I133)</f>
        <v>0</v>
      </c>
      <c r="H175" s="30">
        <f>SUM(I133:I133)</f>
        <v>0</v>
      </c>
      <c r="I175" s="30">
        <v>0</v>
      </c>
      <c r="J175" s="30"/>
      <c r="K175" s="30"/>
      <c r="L175" s="30"/>
      <c r="M175" s="30"/>
      <c r="N175" s="30"/>
      <c r="O175" s="43"/>
    </row>
    <row r="176" spans="1:15" ht="30" hidden="1">
      <c r="A176" s="69"/>
      <c r="B176" s="73"/>
      <c r="C176" s="28" t="s">
        <v>53</v>
      </c>
      <c r="D176" s="31"/>
      <c r="E176" s="30">
        <f t="shared" si="32"/>
        <v>0</v>
      </c>
      <c r="F176" s="30">
        <f>SUM(G134:I134)</f>
        <v>0</v>
      </c>
      <c r="G176" s="30">
        <f>SUM(H134:I134)</f>
        <v>0</v>
      </c>
      <c r="H176" s="30">
        <f>SUM(I134:I134)</f>
        <v>0</v>
      </c>
      <c r="I176" s="30">
        <v>0</v>
      </c>
      <c r="J176" s="30"/>
      <c r="K176" s="30"/>
      <c r="L176" s="30"/>
      <c r="M176" s="30"/>
      <c r="N176" s="30"/>
      <c r="O176" s="43"/>
    </row>
    <row r="177" spans="1:15" ht="19.5" customHeight="1" hidden="1">
      <c r="A177" s="69" t="s">
        <v>82</v>
      </c>
      <c r="B177" s="73" t="s">
        <v>83</v>
      </c>
      <c r="C177" s="28" t="s">
        <v>32</v>
      </c>
      <c r="D177" s="31"/>
      <c r="E177" s="30">
        <f t="shared" si="32"/>
        <v>1550</v>
      </c>
      <c r="F177" s="30">
        <f>SUM(F178:F183)</f>
        <v>350</v>
      </c>
      <c r="G177" s="30">
        <f>SUM(G178:G183)</f>
        <v>350</v>
      </c>
      <c r="H177" s="30">
        <f>SUM(H178:H183)</f>
        <v>400</v>
      </c>
      <c r="I177" s="30">
        <f>SUM(I178:I183)</f>
        <v>450</v>
      </c>
      <c r="J177" s="30"/>
      <c r="K177" s="30"/>
      <c r="L177" s="30"/>
      <c r="M177" s="30"/>
      <c r="N177" s="30"/>
      <c r="O177" s="43"/>
    </row>
    <row r="178" spans="1:15" ht="19.5" customHeight="1" hidden="1">
      <c r="A178" s="69"/>
      <c r="B178" s="73"/>
      <c r="C178" s="28" t="s">
        <v>6</v>
      </c>
      <c r="D178" s="31"/>
      <c r="E178" s="30">
        <f t="shared" si="32"/>
        <v>0</v>
      </c>
      <c r="F178" s="30">
        <f>SUM(G171:I171)</f>
        <v>0</v>
      </c>
      <c r="G178" s="30">
        <f>SUM(H171:I171)</f>
        <v>0</v>
      </c>
      <c r="H178" s="30">
        <f>SUM(I171:I171)</f>
        <v>0</v>
      </c>
      <c r="I178" s="30">
        <v>0</v>
      </c>
      <c r="J178" s="30"/>
      <c r="K178" s="30"/>
      <c r="L178" s="30"/>
      <c r="M178" s="30"/>
      <c r="N178" s="30"/>
      <c r="O178" s="43"/>
    </row>
    <row r="179" spans="1:15" ht="19.5" customHeight="1" hidden="1">
      <c r="A179" s="69"/>
      <c r="B179" s="73"/>
      <c r="C179" s="28" t="s">
        <v>7</v>
      </c>
      <c r="D179" s="31" t="s">
        <v>37</v>
      </c>
      <c r="E179" s="30">
        <f t="shared" si="32"/>
        <v>1550</v>
      </c>
      <c r="F179" s="30">
        <v>350</v>
      </c>
      <c r="G179" s="30">
        <v>350</v>
      </c>
      <c r="H179" s="30">
        <v>400</v>
      </c>
      <c r="I179" s="30">
        <v>450</v>
      </c>
      <c r="J179" s="30"/>
      <c r="K179" s="30"/>
      <c r="L179" s="30"/>
      <c r="M179" s="30"/>
      <c r="N179" s="30"/>
      <c r="O179" s="43"/>
    </row>
    <row r="180" spans="1:15" ht="19.5" customHeight="1" hidden="1">
      <c r="A180" s="69"/>
      <c r="B180" s="73"/>
      <c r="C180" s="28" t="s">
        <v>8</v>
      </c>
      <c r="D180" s="31"/>
      <c r="E180" s="30">
        <f t="shared" si="32"/>
        <v>0</v>
      </c>
      <c r="F180" s="30">
        <f>SUM(G173:I173)</f>
        <v>0</v>
      </c>
      <c r="G180" s="30">
        <f>SUM(H173:I173)</f>
        <v>0</v>
      </c>
      <c r="H180" s="30">
        <f>SUM(I173:I173)</f>
        <v>0</v>
      </c>
      <c r="I180" s="30">
        <v>0</v>
      </c>
      <c r="J180" s="30"/>
      <c r="K180" s="30"/>
      <c r="L180" s="30"/>
      <c r="M180" s="30"/>
      <c r="N180" s="30"/>
      <c r="O180" s="43"/>
    </row>
    <row r="181" spans="1:15" ht="19.5" customHeight="1" hidden="1">
      <c r="A181" s="69"/>
      <c r="B181" s="73"/>
      <c r="C181" s="28" t="s">
        <v>4</v>
      </c>
      <c r="D181" s="31"/>
      <c r="E181" s="30">
        <f t="shared" si="32"/>
        <v>0</v>
      </c>
      <c r="F181" s="30">
        <f>SUM(G174:I174)</f>
        <v>0</v>
      </c>
      <c r="G181" s="30">
        <f>SUM(H174:I174)</f>
        <v>0</v>
      </c>
      <c r="H181" s="30">
        <f>SUM(I174:I174)</f>
        <v>0</v>
      </c>
      <c r="I181" s="30">
        <v>0</v>
      </c>
      <c r="J181" s="30"/>
      <c r="K181" s="30"/>
      <c r="L181" s="30"/>
      <c r="M181" s="30"/>
      <c r="N181" s="30"/>
      <c r="O181" s="43"/>
    </row>
    <row r="182" spans="1:15" ht="19.5" customHeight="1" hidden="1">
      <c r="A182" s="69"/>
      <c r="B182" s="73"/>
      <c r="C182" s="28" t="s">
        <v>10</v>
      </c>
      <c r="D182" s="31"/>
      <c r="E182" s="30">
        <f t="shared" si="32"/>
        <v>0</v>
      </c>
      <c r="F182" s="30">
        <f>SUM(G175:I175)</f>
        <v>0</v>
      </c>
      <c r="G182" s="30">
        <f>SUM(H175:I175)</f>
        <v>0</v>
      </c>
      <c r="H182" s="30">
        <f>SUM(I175:I175)</f>
        <v>0</v>
      </c>
      <c r="I182" s="30">
        <v>0</v>
      </c>
      <c r="J182" s="30"/>
      <c r="K182" s="30"/>
      <c r="L182" s="30"/>
      <c r="M182" s="30"/>
      <c r="N182" s="30"/>
      <c r="O182" s="43"/>
    </row>
    <row r="183" spans="1:15" ht="33.75" customHeight="1" hidden="1">
      <c r="A183" s="69"/>
      <c r="B183" s="73"/>
      <c r="C183" s="28" t="s">
        <v>53</v>
      </c>
      <c r="D183" s="31"/>
      <c r="E183" s="30">
        <f t="shared" si="32"/>
        <v>0</v>
      </c>
      <c r="F183" s="30">
        <f>SUM(G176:I176)</f>
        <v>0</v>
      </c>
      <c r="G183" s="30">
        <f>SUM(H176:I176)</f>
        <v>0</v>
      </c>
      <c r="H183" s="30">
        <f>SUM(I176:I176)</f>
        <v>0</v>
      </c>
      <c r="I183" s="30">
        <v>0</v>
      </c>
      <c r="J183" s="30"/>
      <c r="K183" s="30"/>
      <c r="L183" s="30"/>
      <c r="M183" s="30"/>
      <c r="N183" s="30"/>
      <c r="O183" s="43"/>
    </row>
    <row r="184" spans="1:15" ht="15" customHeight="1" hidden="1">
      <c r="A184" s="69" t="s">
        <v>84</v>
      </c>
      <c r="B184" s="73" t="s">
        <v>159</v>
      </c>
      <c r="C184" s="28" t="s">
        <v>32</v>
      </c>
      <c r="D184" s="31"/>
      <c r="E184" s="30">
        <f t="shared" si="32"/>
        <v>1500</v>
      </c>
      <c r="F184" s="30">
        <f>SUM(F185:F190)</f>
        <v>450</v>
      </c>
      <c r="G184" s="30">
        <f>SUM(G185:G190)</f>
        <v>0</v>
      </c>
      <c r="H184" s="30">
        <f>SUM(H185:H190)</f>
        <v>500</v>
      </c>
      <c r="I184" s="30">
        <f>SUM(I185:I190)</f>
        <v>550</v>
      </c>
      <c r="J184" s="30"/>
      <c r="K184" s="30"/>
      <c r="L184" s="30"/>
      <c r="M184" s="30"/>
      <c r="N184" s="30"/>
      <c r="O184" s="43"/>
    </row>
    <row r="185" spans="1:15" ht="15.75" customHeight="1" hidden="1">
      <c r="A185" s="69"/>
      <c r="B185" s="73"/>
      <c r="C185" s="28" t="s">
        <v>6</v>
      </c>
      <c r="D185" s="31"/>
      <c r="E185" s="30">
        <f t="shared" si="32"/>
        <v>0</v>
      </c>
      <c r="F185" s="30">
        <f>SUM(G178:I178)</f>
        <v>0</v>
      </c>
      <c r="G185" s="30">
        <f>SUM(H178:I178)</f>
        <v>0</v>
      </c>
      <c r="H185" s="30">
        <f>SUM(I178:I178)</f>
        <v>0</v>
      </c>
      <c r="I185" s="30">
        <v>0</v>
      </c>
      <c r="J185" s="30"/>
      <c r="K185" s="30"/>
      <c r="L185" s="30"/>
      <c r="M185" s="30"/>
      <c r="N185" s="30"/>
      <c r="O185" s="43"/>
    </row>
    <row r="186" spans="1:15" ht="15" hidden="1">
      <c r="A186" s="69"/>
      <c r="B186" s="73"/>
      <c r="C186" s="28" t="s">
        <v>7</v>
      </c>
      <c r="D186" s="31" t="s">
        <v>37</v>
      </c>
      <c r="E186" s="30">
        <f t="shared" si="32"/>
        <v>1500</v>
      </c>
      <c r="F186" s="30">
        <v>450</v>
      </c>
      <c r="G186" s="30">
        <v>0</v>
      </c>
      <c r="H186" s="30">
        <v>500</v>
      </c>
      <c r="I186" s="30">
        <v>550</v>
      </c>
      <c r="J186" s="30"/>
      <c r="K186" s="30"/>
      <c r="L186" s="30"/>
      <c r="M186" s="30"/>
      <c r="N186" s="30"/>
      <c r="O186" s="43"/>
    </row>
    <row r="187" spans="1:15" ht="15" hidden="1">
      <c r="A187" s="69"/>
      <c r="B187" s="73"/>
      <c r="C187" s="28" t="s">
        <v>8</v>
      </c>
      <c r="D187" s="31"/>
      <c r="E187" s="30">
        <f t="shared" si="32"/>
        <v>0</v>
      </c>
      <c r="F187" s="30">
        <f>SUM(G180:I180)</f>
        <v>0</v>
      </c>
      <c r="G187" s="30">
        <f>SUM(H180:I180)</f>
        <v>0</v>
      </c>
      <c r="H187" s="30">
        <f>SUM(I180:I180)</f>
        <v>0</v>
      </c>
      <c r="I187" s="30">
        <v>0</v>
      </c>
      <c r="J187" s="30"/>
      <c r="K187" s="30"/>
      <c r="L187" s="30"/>
      <c r="M187" s="30"/>
      <c r="N187" s="30"/>
      <c r="O187" s="43"/>
    </row>
    <row r="188" spans="1:15" ht="30" hidden="1">
      <c r="A188" s="69"/>
      <c r="B188" s="73"/>
      <c r="C188" s="28" t="s">
        <v>4</v>
      </c>
      <c r="D188" s="31"/>
      <c r="E188" s="30">
        <f t="shared" si="32"/>
        <v>0</v>
      </c>
      <c r="F188" s="30">
        <f>SUM(G181:I181)</f>
        <v>0</v>
      </c>
      <c r="G188" s="30">
        <f>SUM(H181:I181)</f>
        <v>0</v>
      </c>
      <c r="H188" s="30">
        <f>SUM(I181:I181)</f>
        <v>0</v>
      </c>
      <c r="I188" s="30">
        <v>0</v>
      </c>
      <c r="J188" s="30"/>
      <c r="K188" s="30"/>
      <c r="L188" s="30"/>
      <c r="M188" s="30"/>
      <c r="N188" s="30"/>
      <c r="O188" s="43"/>
    </row>
    <row r="189" spans="1:15" ht="15" hidden="1">
      <c r="A189" s="69"/>
      <c r="B189" s="73"/>
      <c r="C189" s="28" t="s">
        <v>10</v>
      </c>
      <c r="D189" s="31"/>
      <c r="E189" s="30">
        <f t="shared" si="32"/>
        <v>0</v>
      </c>
      <c r="F189" s="30">
        <f>SUM(G182:I182)</f>
        <v>0</v>
      </c>
      <c r="G189" s="30">
        <f>SUM(H182:I182)</f>
        <v>0</v>
      </c>
      <c r="H189" s="30">
        <f>SUM(I182:I182)</f>
        <v>0</v>
      </c>
      <c r="I189" s="30">
        <v>0</v>
      </c>
      <c r="J189" s="30"/>
      <c r="K189" s="30"/>
      <c r="L189" s="30"/>
      <c r="M189" s="30"/>
      <c r="N189" s="30"/>
      <c r="O189" s="43"/>
    </row>
    <row r="190" spans="1:15" ht="66.75" customHeight="1" hidden="1">
      <c r="A190" s="69"/>
      <c r="B190" s="73"/>
      <c r="C190" s="28" t="s">
        <v>53</v>
      </c>
      <c r="D190" s="31"/>
      <c r="E190" s="30">
        <f t="shared" si="32"/>
        <v>0</v>
      </c>
      <c r="F190" s="30">
        <f>SUM(G183:I183)</f>
        <v>0</v>
      </c>
      <c r="G190" s="30">
        <f>SUM(H183:I183)</f>
        <v>0</v>
      </c>
      <c r="H190" s="30">
        <f>SUM(I183:I183)</f>
        <v>0</v>
      </c>
      <c r="I190" s="30">
        <v>0</v>
      </c>
      <c r="J190" s="30"/>
      <c r="K190" s="30"/>
      <c r="L190" s="30"/>
      <c r="M190" s="30"/>
      <c r="N190" s="30"/>
      <c r="O190" s="43"/>
    </row>
    <row r="191" spans="1:15" ht="15" customHeight="1" hidden="1">
      <c r="A191" s="69" t="s">
        <v>85</v>
      </c>
      <c r="B191" s="73" t="s">
        <v>86</v>
      </c>
      <c r="C191" s="28" t="s">
        <v>32</v>
      </c>
      <c r="D191" s="31"/>
      <c r="E191" s="30">
        <f t="shared" si="32"/>
        <v>270</v>
      </c>
      <c r="F191" s="30">
        <f>SUM(F192:F197)</f>
        <v>120</v>
      </c>
      <c r="G191" s="30">
        <f>SUM(G192:G197)</f>
        <v>0</v>
      </c>
      <c r="H191" s="30">
        <f>SUM(H192:H197)</f>
        <v>0</v>
      </c>
      <c r="I191" s="30">
        <f>SUM(I192:I197)</f>
        <v>150</v>
      </c>
      <c r="J191" s="30"/>
      <c r="K191" s="30"/>
      <c r="L191" s="30"/>
      <c r="M191" s="30"/>
      <c r="N191" s="30"/>
      <c r="O191" s="43"/>
    </row>
    <row r="192" spans="1:15" ht="16.5" customHeight="1" hidden="1">
      <c r="A192" s="69"/>
      <c r="B192" s="73"/>
      <c r="C192" s="28" t="s">
        <v>6</v>
      </c>
      <c r="D192" s="31"/>
      <c r="E192" s="30">
        <f t="shared" si="32"/>
        <v>0</v>
      </c>
      <c r="F192" s="30">
        <f>SUM(G185:I185)</f>
        <v>0</v>
      </c>
      <c r="G192" s="30">
        <f>SUM(H185:I185)</f>
        <v>0</v>
      </c>
      <c r="H192" s="30">
        <f>SUM(I185:I185)</f>
        <v>0</v>
      </c>
      <c r="I192" s="30">
        <v>0</v>
      </c>
      <c r="J192" s="30"/>
      <c r="K192" s="30"/>
      <c r="L192" s="30"/>
      <c r="M192" s="30"/>
      <c r="N192" s="30"/>
      <c r="O192" s="43"/>
    </row>
    <row r="193" spans="1:15" ht="15" hidden="1">
      <c r="A193" s="69"/>
      <c r="B193" s="73"/>
      <c r="C193" s="28" t="s">
        <v>7</v>
      </c>
      <c r="D193" s="31" t="s">
        <v>39</v>
      </c>
      <c r="E193" s="30">
        <f t="shared" si="32"/>
        <v>270</v>
      </c>
      <c r="F193" s="30">
        <v>120</v>
      </c>
      <c r="G193" s="30">
        <v>0</v>
      </c>
      <c r="H193" s="30">
        <v>0</v>
      </c>
      <c r="I193" s="30">
        <v>150</v>
      </c>
      <c r="J193" s="30"/>
      <c r="K193" s="30"/>
      <c r="L193" s="30"/>
      <c r="M193" s="30"/>
      <c r="N193" s="30"/>
      <c r="O193" s="43"/>
    </row>
    <row r="194" spans="1:15" ht="15" hidden="1">
      <c r="A194" s="69"/>
      <c r="B194" s="73"/>
      <c r="C194" s="28" t="s">
        <v>8</v>
      </c>
      <c r="D194" s="31"/>
      <c r="E194" s="30">
        <f t="shared" si="32"/>
        <v>0</v>
      </c>
      <c r="F194" s="30">
        <f>SUM(G187:I187)</f>
        <v>0</v>
      </c>
      <c r="G194" s="30">
        <f>SUM(H187:I187)</f>
        <v>0</v>
      </c>
      <c r="H194" s="30">
        <f>SUM(I187:I187)</f>
        <v>0</v>
      </c>
      <c r="I194" s="30">
        <v>0</v>
      </c>
      <c r="J194" s="30"/>
      <c r="K194" s="30"/>
      <c r="L194" s="30"/>
      <c r="M194" s="30"/>
      <c r="N194" s="30"/>
      <c r="O194" s="43"/>
    </row>
    <row r="195" spans="1:15" ht="30" hidden="1">
      <c r="A195" s="69"/>
      <c r="B195" s="73"/>
      <c r="C195" s="28" t="s">
        <v>4</v>
      </c>
      <c r="D195" s="31"/>
      <c r="E195" s="30">
        <f t="shared" si="32"/>
        <v>0</v>
      </c>
      <c r="F195" s="30">
        <f>SUM(G188:I188)</f>
        <v>0</v>
      </c>
      <c r="G195" s="30">
        <f>SUM(H188:I188)</f>
        <v>0</v>
      </c>
      <c r="H195" s="30">
        <f>SUM(I188:I188)</f>
        <v>0</v>
      </c>
      <c r="I195" s="30">
        <v>0</v>
      </c>
      <c r="J195" s="30"/>
      <c r="K195" s="30"/>
      <c r="L195" s="30"/>
      <c r="M195" s="30"/>
      <c r="N195" s="30"/>
      <c r="O195" s="43"/>
    </row>
    <row r="196" spans="1:15" ht="15" hidden="1">
      <c r="A196" s="69"/>
      <c r="B196" s="73"/>
      <c r="C196" s="28" t="s">
        <v>10</v>
      </c>
      <c r="D196" s="31"/>
      <c r="E196" s="30">
        <f t="shared" si="32"/>
        <v>0</v>
      </c>
      <c r="F196" s="30">
        <f>SUM(G189:I189)</f>
        <v>0</v>
      </c>
      <c r="G196" s="30">
        <f>SUM(H189:I189)</f>
        <v>0</v>
      </c>
      <c r="H196" s="30">
        <f>SUM(I189:I189)</f>
        <v>0</v>
      </c>
      <c r="I196" s="30">
        <v>0</v>
      </c>
      <c r="J196" s="30"/>
      <c r="K196" s="30"/>
      <c r="L196" s="30"/>
      <c r="M196" s="30"/>
      <c r="N196" s="30"/>
      <c r="O196" s="43"/>
    </row>
    <row r="197" spans="1:15" ht="30" hidden="1">
      <c r="A197" s="69"/>
      <c r="B197" s="73"/>
      <c r="C197" s="28" t="s">
        <v>53</v>
      </c>
      <c r="D197" s="31"/>
      <c r="E197" s="30">
        <f t="shared" si="32"/>
        <v>0</v>
      </c>
      <c r="F197" s="30">
        <f>SUM(G190:I190)</f>
        <v>0</v>
      </c>
      <c r="G197" s="30">
        <f>SUM(H190:I190)</f>
        <v>0</v>
      </c>
      <c r="H197" s="30">
        <f>SUM(I190:I190)</f>
        <v>0</v>
      </c>
      <c r="I197" s="30">
        <v>0</v>
      </c>
      <c r="J197" s="30"/>
      <c r="K197" s="30"/>
      <c r="L197" s="30"/>
      <c r="M197" s="30"/>
      <c r="N197" s="30"/>
      <c r="O197" s="43"/>
    </row>
    <row r="198" spans="1:15" ht="15" customHeight="1" hidden="1">
      <c r="A198" s="69" t="s">
        <v>87</v>
      </c>
      <c r="B198" s="73" t="s">
        <v>88</v>
      </c>
      <c r="C198" s="28" t="s">
        <v>32</v>
      </c>
      <c r="D198" s="31"/>
      <c r="E198" s="30">
        <f t="shared" si="32"/>
        <v>310</v>
      </c>
      <c r="F198" s="30">
        <f>SUM(F199:F204)</f>
        <v>110</v>
      </c>
      <c r="G198" s="30">
        <f>SUM(G199:G204)</f>
        <v>0</v>
      </c>
      <c r="H198" s="30">
        <f>SUM(H199:H204)</f>
        <v>100</v>
      </c>
      <c r="I198" s="30">
        <f>SUM(I199:I204)</f>
        <v>100</v>
      </c>
      <c r="J198" s="30"/>
      <c r="K198" s="30"/>
      <c r="L198" s="30"/>
      <c r="M198" s="30"/>
      <c r="N198" s="30"/>
      <c r="O198" s="43"/>
    </row>
    <row r="199" spans="1:15" ht="15" customHeight="1" hidden="1">
      <c r="A199" s="69"/>
      <c r="B199" s="73"/>
      <c r="C199" s="28" t="s">
        <v>6</v>
      </c>
      <c r="D199" s="31"/>
      <c r="E199" s="30">
        <f t="shared" si="32"/>
        <v>0</v>
      </c>
      <c r="F199" s="30">
        <f>SUM(G192:I192)</f>
        <v>0</v>
      </c>
      <c r="G199" s="30">
        <f>SUM(H192:I192)</f>
        <v>0</v>
      </c>
      <c r="H199" s="30">
        <f>SUM(I192:I192)</f>
        <v>0</v>
      </c>
      <c r="I199" s="30">
        <v>0</v>
      </c>
      <c r="J199" s="30"/>
      <c r="K199" s="30"/>
      <c r="L199" s="30"/>
      <c r="M199" s="30"/>
      <c r="N199" s="30"/>
      <c r="O199" s="43"/>
    </row>
    <row r="200" spans="1:15" ht="15" hidden="1">
      <c r="A200" s="69"/>
      <c r="B200" s="73"/>
      <c r="C200" s="28" t="s">
        <v>7</v>
      </c>
      <c r="D200" s="31" t="s">
        <v>37</v>
      </c>
      <c r="E200" s="30">
        <f t="shared" si="32"/>
        <v>310</v>
      </c>
      <c r="F200" s="30">
        <v>110</v>
      </c>
      <c r="G200" s="30">
        <v>0</v>
      </c>
      <c r="H200" s="30">
        <v>100</v>
      </c>
      <c r="I200" s="30">
        <v>100</v>
      </c>
      <c r="J200" s="30"/>
      <c r="K200" s="30"/>
      <c r="L200" s="30"/>
      <c r="M200" s="30"/>
      <c r="N200" s="30"/>
      <c r="O200" s="43"/>
    </row>
    <row r="201" spans="1:15" ht="15" hidden="1">
      <c r="A201" s="69"/>
      <c r="B201" s="73"/>
      <c r="C201" s="28" t="s">
        <v>8</v>
      </c>
      <c r="D201" s="31"/>
      <c r="E201" s="30">
        <f t="shared" si="32"/>
        <v>0</v>
      </c>
      <c r="F201" s="30">
        <f>SUM(G194:I194)</f>
        <v>0</v>
      </c>
      <c r="G201" s="30">
        <f>SUM(H194:I194)</f>
        <v>0</v>
      </c>
      <c r="H201" s="30">
        <v>0</v>
      </c>
      <c r="I201" s="30">
        <v>0</v>
      </c>
      <c r="J201" s="30"/>
      <c r="K201" s="30"/>
      <c r="L201" s="30"/>
      <c r="M201" s="30"/>
      <c r="N201" s="30"/>
      <c r="O201" s="43"/>
    </row>
    <row r="202" spans="1:15" ht="30" hidden="1">
      <c r="A202" s="69"/>
      <c r="B202" s="73"/>
      <c r="C202" s="28" t="s">
        <v>4</v>
      </c>
      <c r="D202" s="31"/>
      <c r="E202" s="30">
        <f t="shared" si="32"/>
        <v>0</v>
      </c>
      <c r="F202" s="30">
        <f>SUM(G195:I195)</f>
        <v>0</v>
      </c>
      <c r="G202" s="30">
        <f>SUM(H195:I195)</f>
        <v>0</v>
      </c>
      <c r="H202" s="30">
        <f>SUM(I195:I195)</f>
        <v>0</v>
      </c>
      <c r="I202" s="30">
        <v>0</v>
      </c>
      <c r="J202" s="30"/>
      <c r="K202" s="30"/>
      <c r="L202" s="30"/>
      <c r="M202" s="30"/>
      <c r="N202" s="30"/>
      <c r="O202" s="43"/>
    </row>
    <row r="203" spans="1:15" ht="15" hidden="1">
      <c r="A203" s="69"/>
      <c r="B203" s="73"/>
      <c r="C203" s="28" t="s">
        <v>10</v>
      </c>
      <c r="D203" s="31"/>
      <c r="E203" s="30">
        <f t="shared" si="32"/>
        <v>0</v>
      </c>
      <c r="F203" s="30">
        <f>SUM(G196:I196)</f>
        <v>0</v>
      </c>
      <c r="G203" s="30">
        <f>SUM(H196:I196)</f>
        <v>0</v>
      </c>
      <c r="H203" s="30">
        <f>SUM(I196:I196)</f>
        <v>0</v>
      </c>
      <c r="I203" s="30">
        <v>0</v>
      </c>
      <c r="J203" s="30"/>
      <c r="K203" s="30"/>
      <c r="L203" s="30"/>
      <c r="M203" s="30"/>
      <c r="N203" s="30"/>
      <c r="O203" s="43"/>
    </row>
    <row r="204" spans="1:15" ht="30" hidden="1">
      <c r="A204" s="69"/>
      <c r="B204" s="73"/>
      <c r="C204" s="28" t="s">
        <v>53</v>
      </c>
      <c r="D204" s="31"/>
      <c r="E204" s="30">
        <f t="shared" si="32"/>
        <v>0</v>
      </c>
      <c r="F204" s="30">
        <v>0</v>
      </c>
      <c r="G204" s="30">
        <v>0</v>
      </c>
      <c r="H204" s="30">
        <v>0</v>
      </c>
      <c r="I204" s="30">
        <v>0</v>
      </c>
      <c r="J204" s="30"/>
      <c r="K204" s="30"/>
      <c r="L204" s="30"/>
      <c r="M204" s="30"/>
      <c r="N204" s="30"/>
      <c r="O204" s="43"/>
    </row>
    <row r="205" spans="1:14" s="46" customFormat="1" ht="17.25" customHeight="1" collapsed="1">
      <c r="A205" s="69" t="s">
        <v>57</v>
      </c>
      <c r="B205" s="72" t="s">
        <v>106</v>
      </c>
      <c r="C205" s="28" t="s">
        <v>32</v>
      </c>
      <c r="D205" s="31"/>
      <c r="E205" s="30">
        <f t="shared" si="32"/>
        <v>0</v>
      </c>
      <c r="F205" s="30">
        <v>0</v>
      </c>
      <c r="G205" s="30">
        <f>SUM(G206:G212)</f>
        <v>0</v>
      </c>
      <c r="H205" s="30">
        <f>SUM(H206:H212)</f>
        <v>0</v>
      </c>
      <c r="I205" s="30">
        <f aca="true" t="shared" si="33" ref="I205:N205">I207+I208</f>
        <v>0</v>
      </c>
      <c r="J205" s="30">
        <f t="shared" si="33"/>
        <v>0</v>
      </c>
      <c r="K205" s="30">
        <f t="shared" si="33"/>
        <v>0</v>
      </c>
      <c r="L205" s="30">
        <f t="shared" si="33"/>
        <v>0</v>
      </c>
      <c r="M205" s="30">
        <f t="shared" si="33"/>
        <v>0</v>
      </c>
      <c r="N205" s="30">
        <f t="shared" si="33"/>
        <v>0</v>
      </c>
    </row>
    <row r="206" spans="1:14" s="46" customFormat="1" ht="17.25" customHeight="1">
      <c r="A206" s="69"/>
      <c r="B206" s="72"/>
      <c r="C206" s="28" t="s">
        <v>6</v>
      </c>
      <c r="D206" s="31"/>
      <c r="E206" s="30">
        <f t="shared" si="32"/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</row>
    <row r="207" spans="1:14" s="46" customFormat="1" ht="17.25" customHeight="1">
      <c r="A207" s="69"/>
      <c r="B207" s="72"/>
      <c r="C207" s="28" t="s">
        <v>7</v>
      </c>
      <c r="D207" s="31" t="s">
        <v>37</v>
      </c>
      <c r="E207" s="30">
        <f t="shared" si="32"/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</row>
    <row r="208" spans="1:14" s="46" customFormat="1" ht="17.25" customHeight="1">
      <c r="A208" s="69"/>
      <c r="B208" s="72"/>
      <c r="C208" s="28" t="s">
        <v>8</v>
      </c>
      <c r="D208" s="31"/>
      <c r="E208" s="30">
        <f t="shared" si="32"/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</row>
    <row r="209" spans="1:14" s="46" customFormat="1" ht="29.25" customHeight="1">
      <c r="A209" s="69"/>
      <c r="B209" s="72"/>
      <c r="C209" s="28" t="s">
        <v>108</v>
      </c>
      <c r="D209" s="31"/>
      <c r="E209" s="30">
        <f t="shared" si="32"/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</row>
    <row r="210" spans="1:14" s="46" customFormat="1" ht="17.25" customHeight="1">
      <c r="A210" s="69"/>
      <c r="B210" s="72"/>
      <c r="C210" s="28" t="s">
        <v>109</v>
      </c>
      <c r="D210" s="31"/>
      <c r="E210" s="30">
        <f aca="true" t="shared" si="34" ref="E210:E273">SUM(F210:N210)</f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</row>
    <row r="211" spans="1:14" s="46" customFormat="1" ht="32.25" customHeight="1">
      <c r="A211" s="69"/>
      <c r="B211" s="72"/>
      <c r="C211" s="28" t="s">
        <v>110</v>
      </c>
      <c r="D211" s="31"/>
      <c r="E211" s="30">
        <f t="shared" si="34"/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</row>
    <row r="212" spans="1:14" s="46" customFormat="1" ht="31.5" customHeight="1">
      <c r="A212" s="69"/>
      <c r="B212" s="72"/>
      <c r="C212" s="28" t="s">
        <v>126</v>
      </c>
      <c r="D212" s="31"/>
      <c r="E212" s="30">
        <f t="shared" si="34"/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</row>
    <row r="213" spans="1:15" s="50" customFormat="1" ht="17.25" customHeight="1">
      <c r="A213" s="69" t="s">
        <v>89</v>
      </c>
      <c r="B213" s="72" t="s">
        <v>152</v>
      </c>
      <c r="C213" s="28" t="s">
        <v>32</v>
      </c>
      <c r="D213" s="29"/>
      <c r="E213" s="30">
        <f t="shared" si="34"/>
        <v>251515.54624800003</v>
      </c>
      <c r="F213" s="30">
        <f aca="true" t="shared" si="35" ref="F213:N213">F215+F216</f>
        <v>30000</v>
      </c>
      <c r="G213" s="30">
        <f t="shared" si="35"/>
        <v>68856.037</v>
      </c>
      <c r="H213" s="30">
        <f t="shared" si="35"/>
        <v>20000</v>
      </c>
      <c r="I213" s="30">
        <f t="shared" si="35"/>
        <v>20000</v>
      </c>
      <c r="J213" s="30">
        <f t="shared" si="35"/>
        <v>20800</v>
      </c>
      <c r="K213" s="30">
        <f t="shared" si="35"/>
        <v>21632</v>
      </c>
      <c r="L213" s="30">
        <f t="shared" si="35"/>
        <v>22497.280000000002</v>
      </c>
      <c r="M213" s="30">
        <f t="shared" si="35"/>
        <v>23397.171200000004</v>
      </c>
      <c r="N213" s="30">
        <f t="shared" si="35"/>
        <v>24333.058048000006</v>
      </c>
      <c r="O213" s="46"/>
    </row>
    <row r="214" spans="1:14" s="46" customFormat="1" ht="17.25" customHeight="1">
      <c r="A214" s="69"/>
      <c r="B214" s="72"/>
      <c r="C214" s="28" t="s">
        <v>6</v>
      </c>
      <c r="D214" s="29"/>
      <c r="E214" s="30">
        <f t="shared" si="34"/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</row>
    <row r="215" spans="1:14" s="46" customFormat="1" ht="17.25" customHeight="1">
      <c r="A215" s="69"/>
      <c r="B215" s="72"/>
      <c r="C215" s="28" t="s">
        <v>7</v>
      </c>
      <c r="D215" s="31" t="s">
        <v>37</v>
      </c>
      <c r="E215" s="30">
        <f t="shared" si="34"/>
        <v>155185.791624</v>
      </c>
      <c r="F215" s="30">
        <v>20000</v>
      </c>
      <c r="G215" s="30">
        <v>58856.037</v>
      </c>
      <c r="H215" s="30">
        <v>10000</v>
      </c>
      <c r="I215" s="30">
        <v>10000</v>
      </c>
      <c r="J215" s="30">
        <f aca="true" t="shared" si="36" ref="J215:N216">I215*1.04</f>
        <v>10400</v>
      </c>
      <c r="K215" s="30">
        <f t="shared" si="36"/>
        <v>10816</v>
      </c>
      <c r="L215" s="30">
        <f t="shared" si="36"/>
        <v>11248.640000000001</v>
      </c>
      <c r="M215" s="30">
        <f t="shared" si="36"/>
        <v>11698.585600000002</v>
      </c>
      <c r="N215" s="30">
        <f t="shared" si="36"/>
        <v>12166.529024000003</v>
      </c>
    </row>
    <row r="216" spans="1:14" s="46" customFormat="1" ht="17.25" customHeight="1">
      <c r="A216" s="69"/>
      <c r="B216" s="72"/>
      <c r="C216" s="28" t="s">
        <v>8</v>
      </c>
      <c r="D216" s="31"/>
      <c r="E216" s="30">
        <f t="shared" si="34"/>
        <v>96329.75462400001</v>
      </c>
      <c r="F216" s="30">
        <v>10000</v>
      </c>
      <c r="G216" s="30">
        <v>10000</v>
      </c>
      <c r="H216" s="30">
        <v>10000</v>
      </c>
      <c r="I216" s="30">
        <v>10000</v>
      </c>
      <c r="J216" s="30">
        <f t="shared" si="36"/>
        <v>10400</v>
      </c>
      <c r="K216" s="30">
        <f t="shared" si="36"/>
        <v>10816</v>
      </c>
      <c r="L216" s="30">
        <f t="shared" si="36"/>
        <v>11248.640000000001</v>
      </c>
      <c r="M216" s="30">
        <f t="shared" si="36"/>
        <v>11698.585600000002</v>
      </c>
      <c r="N216" s="30">
        <f t="shared" si="36"/>
        <v>12166.529024000003</v>
      </c>
    </row>
    <row r="217" spans="1:14" s="46" customFormat="1" ht="31.5" customHeight="1">
      <c r="A217" s="69"/>
      <c r="B217" s="72"/>
      <c r="C217" s="28" t="s">
        <v>108</v>
      </c>
      <c r="D217" s="31"/>
      <c r="E217" s="30">
        <f t="shared" si="34"/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</row>
    <row r="218" spans="1:14" s="46" customFormat="1" ht="17.25" customHeight="1">
      <c r="A218" s="69"/>
      <c r="B218" s="72"/>
      <c r="C218" s="28" t="s">
        <v>109</v>
      </c>
      <c r="D218" s="31"/>
      <c r="E218" s="30">
        <f t="shared" si="34"/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</row>
    <row r="219" spans="1:14" s="46" customFormat="1" ht="30" customHeight="1">
      <c r="A219" s="69"/>
      <c r="B219" s="72"/>
      <c r="C219" s="28" t="s">
        <v>110</v>
      </c>
      <c r="D219" s="31"/>
      <c r="E219" s="30">
        <f t="shared" si="34"/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</row>
    <row r="220" spans="1:15" s="50" customFormat="1" ht="31.5" customHeight="1">
      <c r="A220" s="69"/>
      <c r="B220" s="72"/>
      <c r="C220" s="28" t="s">
        <v>126</v>
      </c>
      <c r="D220" s="31"/>
      <c r="E220" s="30">
        <f t="shared" si="34"/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46"/>
    </row>
    <row r="221" spans="1:15" ht="15" customHeight="1" hidden="1">
      <c r="A221" s="69" t="s">
        <v>91</v>
      </c>
      <c r="B221" s="73" t="s">
        <v>92</v>
      </c>
      <c r="C221" s="32" t="s">
        <v>32</v>
      </c>
      <c r="D221" s="31"/>
      <c r="E221" s="30">
        <f t="shared" si="34"/>
        <v>32490</v>
      </c>
      <c r="F221" s="30">
        <f>SUM(F222:F227)</f>
        <v>12490</v>
      </c>
      <c r="G221" s="30">
        <f>SUM(G222:G227)</f>
        <v>20000</v>
      </c>
      <c r="H221" s="30">
        <f>SUM(H222:H227)</f>
        <v>0</v>
      </c>
      <c r="I221" s="30">
        <f>SUM(I222:I227)</f>
        <v>0</v>
      </c>
      <c r="J221" s="30"/>
      <c r="K221" s="30"/>
      <c r="L221" s="30"/>
      <c r="M221" s="30"/>
      <c r="N221" s="30"/>
      <c r="O221" s="43"/>
    </row>
    <row r="222" spans="1:15" ht="15" customHeight="1" hidden="1">
      <c r="A222" s="69"/>
      <c r="B222" s="73"/>
      <c r="C222" s="32" t="s">
        <v>6</v>
      </c>
      <c r="D222" s="31"/>
      <c r="E222" s="30">
        <f t="shared" si="34"/>
        <v>0</v>
      </c>
      <c r="F222" s="30">
        <v>0</v>
      </c>
      <c r="G222" s="30">
        <v>0</v>
      </c>
      <c r="H222" s="30">
        <v>0</v>
      </c>
      <c r="I222" s="30">
        <f>SUM(O108:O108)</f>
        <v>0</v>
      </c>
      <c r="J222" s="30"/>
      <c r="K222" s="30"/>
      <c r="L222" s="30"/>
      <c r="M222" s="30"/>
      <c r="N222" s="30"/>
      <c r="O222" s="43"/>
    </row>
    <row r="223" spans="1:15" ht="15" hidden="1">
      <c r="A223" s="69"/>
      <c r="B223" s="73"/>
      <c r="C223" s="32" t="s">
        <v>7</v>
      </c>
      <c r="D223" s="31" t="s">
        <v>37</v>
      </c>
      <c r="E223" s="30">
        <f t="shared" si="34"/>
        <v>32490</v>
      </c>
      <c r="F223" s="30">
        <v>12490</v>
      </c>
      <c r="G223" s="30">
        <v>20000</v>
      </c>
      <c r="H223" s="30">
        <v>0</v>
      </c>
      <c r="I223" s="30">
        <v>0</v>
      </c>
      <c r="J223" s="30"/>
      <c r="K223" s="30"/>
      <c r="L223" s="30"/>
      <c r="M223" s="30"/>
      <c r="N223" s="30"/>
      <c r="O223" s="43"/>
    </row>
    <row r="224" spans="1:15" ht="15" hidden="1">
      <c r="A224" s="69"/>
      <c r="B224" s="73"/>
      <c r="C224" s="32" t="s">
        <v>8</v>
      </c>
      <c r="D224" s="31"/>
      <c r="E224" s="30">
        <f t="shared" si="34"/>
        <v>0</v>
      </c>
      <c r="F224" s="30">
        <v>0</v>
      </c>
      <c r="G224" s="30">
        <v>0</v>
      </c>
      <c r="H224" s="30">
        <v>0</v>
      </c>
      <c r="I224" s="30">
        <f>SUM(O110:O110)</f>
        <v>0</v>
      </c>
      <c r="J224" s="30"/>
      <c r="K224" s="30"/>
      <c r="L224" s="30"/>
      <c r="M224" s="30"/>
      <c r="N224" s="30"/>
      <c r="O224" s="43"/>
    </row>
    <row r="225" spans="1:15" ht="30" hidden="1">
      <c r="A225" s="69"/>
      <c r="B225" s="73"/>
      <c r="C225" s="32" t="s">
        <v>4</v>
      </c>
      <c r="D225" s="31"/>
      <c r="E225" s="30">
        <f t="shared" si="34"/>
        <v>0</v>
      </c>
      <c r="F225" s="30">
        <v>0</v>
      </c>
      <c r="G225" s="30">
        <v>0</v>
      </c>
      <c r="H225" s="30">
        <v>0</v>
      </c>
      <c r="I225" s="30">
        <f>SUM(O111:O111)</f>
        <v>0</v>
      </c>
      <c r="J225" s="30"/>
      <c r="K225" s="30"/>
      <c r="L225" s="30"/>
      <c r="M225" s="30"/>
      <c r="N225" s="30"/>
      <c r="O225" s="43"/>
    </row>
    <row r="226" spans="1:15" ht="15" hidden="1">
      <c r="A226" s="69"/>
      <c r="B226" s="73"/>
      <c r="C226" s="32" t="s">
        <v>10</v>
      </c>
      <c r="D226" s="31"/>
      <c r="E226" s="30">
        <f t="shared" si="34"/>
        <v>0</v>
      </c>
      <c r="F226" s="30">
        <v>0</v>
      </c>
      <c r="G226" s="30">
        <v>0</v>
      </c>
      <c r="H226" s="30">
        <v>0</v>
      </c>
      <c r="I226" s="30">
        <f>SUM(O112:O112)</f>
        <v>0</v>
      </c>
      <c r="J226" s="30"/>
      <c r="K226" s="30"/>
      <c r="L226" s="30"/>
      <c r="M226" s="30"/>
      <c r="N226" s="30"/>
      <c r="O226" s="43"/>
    </row>
    <row r="227" spans="1:15" ht="30" hidden="1">
      <c r="A227" s="69"/>
      <c r="B227" s="73"/>
      <c r="C227" s="32" t="s">
        <v>53</v>
      </c>
      <c r="D227" s="31"/>
      <c r="E227" s="30">
        <f t="shared" si="34"/>
        <v>0</v>
      </c>
      <c r="F227" s="30">
        <v>0</v>
      </c>
      <c r="G227" s="30">
        <v>0</v>
      </c>
      <c r="H227" s="30">
        <v>0</v>
      </c>
      <c r="I227" s="30">
        <f>SUM(O113:O113)</f>
        <v>0</v>
      </c>
      <c r="J227" s="30"/>
      <c r="K227" s="30"/>
      <c r="L227" s="30"/>
      <c r="M227" s="30"/>
      <c r="N227" s="30"/>
      <c r="O227" s="43"/>
    </row>
    <row r="228" spans="1:14" s="46" customFormat="1" ht="15" customHeight="1">
      <c r="A228" s="74" t="s">
        <v>90</v>
      </c>
      <c r="B228" s="72" t="s">
        <v>93</v>
      </c>
      <c r="C228" s="28" t="s">
        <v>32</v>
      </c>
      <c r="D228" s="31"/>
      <c r="E228" s="30">
        <f t="shared" si="34"/>
        <v>10530062.601946771</v>
      </c>
      <c r="F228" s="30">
        <f>F230</f>
        <v>1073234.21736</v>
      </c>
      <c r="G228" s="30">
        <f>G230</f>
        <v>1155199.904</v>
      </c>
      <c r="H228" s="30">
        <f>H230</f>
        <v>1086240.4819999998</v>
      </c>
      <c r="I228" s="30">
        <f aca="true" t="shared" si="37" ref="I228:N228">I230+I231</f>
        <v>1087805.622</v>
      </c>
      <c r="J228" s="30">
        <f t="shared" si="37"/>
        <v>1131317.84688</v>
      </c>
      <c r="K228" s="30">
        <f t="shared" si="37"/>
        <v>1176570.5607552002</v>
      </c>
      <c r="L228" s="30">
        <f t="shared" si="37"/>
        <v>1223633.3831854083</v>
      </c>
      <c r="M228" s="30">
        <f t="shared" si="37"/>
        <v>1272578.7185128247</v>
      </c>
      <c r="N228" s="30">
        <f t="shared" si="37"/>
        <v>1323481.8672533378</v>
      </c>
    </row>
    <row r="229" spans="1:14" s="46" customFormat="1" ht="14.25" customHeight="1">
      <c r="A229" s="75"/>
      <c r="B229" s="72"/>
      <c r="C229" s="28" t="s">
        <v>6</v>
      </c>
      <c r="D229" s="31"/>
      <c r="E229" s="30">
        <f t="shared" si="34"/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</row>
    <row r="230" spans="1:14" s="46" customFormat="1" ht="14.25" customHeight="1">
      <c r="A230" s="75"/>
      <c r="B230" s="72"/>
      <c r="C230" s="28" t="s">
        <v>7</v>
      </c>
      <c r="D230" s="31" t="s">
        <v>37</v>
      </c>
      <c r="E230" s="30">
        <f t="shared" si="34"/>
        <v>10530062.601946771</v>
      </c>
      <c r="F230" s="30">
        <v>1073234.21736</v>
      </c>
      <c r="G230" s="30">
        <v>1155199.904</v>
      </c>
      <c r="H230" s="30">
        <v>1086240.4819999998</v>
      </c>
      <c r="I230" s="30">
        <v>1087805.622</v>
      </c>
      <c r="J230" s="30">
        <f>I230*1.04</f>
        <v>1131317.84688</v>
      </c>
      <c r="K230" s="30">
        <f>J230*1.04</f>
        <v>1176570.5607552002</v>
      </c>
      <c r="L230" s="30">
        <f>K230*1.04</f>
        <v>1223633.3831854083</v>
      </c>
      <c r="M230" s="30">
        <f>L230*1.04</f>
        <v>1272578.7185128247</v>
      </c>
      <c r="N230" s="30">
        <f>M230*1.04</f>
        <v>1323481.8672533378</v>
      </c>
    </row>
    <row r="231" spans="1:15" ht="14.25" customHeight="1">
      <c r="A231" s="75"/>
      <c r="B231" s="72"/>
      <c r="C231" s="28" t="s">
        <v>8</v>
      </c>
      <c r="D231" s="31"/>
      <c r="E231" s="30">
        <f t="shared" si="34"/>
        <v>0</v>
      </c>
      <c r="F231" s="30">
        <v>0</v>
      </c>
      <c r="G231" s="30">
        <v>0</v>
      </c>
      <c r="H231" s="30">
        <v>0</v>
      </c>
      <c r="I231" s="30">
        <v>0</v>
      </c>
      <c r="J231" s="30"/>
      <c r="K231" s="30">
        <v>0</v>
      </c>
      <c r="L231" s="30">
        <v>0</v>
      </c>
      <c r="M231" s="30">
        <v>0</v>
      </c>
      <c r="N231" s="30">
        <v>0</v>
      </c>
      <c r="O231" s="43"/>
    </row>
    <row r="232" spans="1:15" ht="30" customHeight="1">
      <c r="A232" s="75"/>
      <c r="B232" s="72"/>
      <c r="C232" s="28" t="s">
        <v>108</v>
      </c>
      <c r="D232" s="31"/>
      <c r="E232" s="30">
        <f t="shared" si="34"/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43"/>
    </row>
    <row r="233" spans="1:15" ht="15.75" customHeight="1">
      <c r="A233" s="75"/>
      <c r="B233" s="72"/>
      <c r="C233" s="28" t="s">
        <v>109</v>
      </c>
      <c r="D233" s="31"/>
      <c r="E233" s="30">
        <f t="shared" si="34"/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43"/>
    </row>
    <row r="234" spans="1:15" ht="28.5" customHeight="1">
      <c r="A234" s="75"/>
      <c r="B234" s="72"/>
      <c r="C234" s="28" t="s">
        <v>110</v>
      </c>
      <c r="D234" s="31"/>
      <c r="E234" s="30">
        <f t="shared" si="34"/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43"/>
    </row>
    <row r="235" spans="1:15" ht="32.25" customHeight="1">
      <c r="A235" s="76"/>
      <c r="B235" s="72"/>
      <c r="C235" s="28" t="s">
        <v>126</v>
      </c>
      <c r="D235" s="31"/>
      <c r="E235" s="30">
        <f t="shared" si="34"/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43"/>
    </row>
    <row r="236" spans="1:37" s="47" customFormat="1" ht="14.25" customHeight="1">
      <c r="A236" s="69" t="s">
        <v>116</v>
      </c>
      <c r="B236" s="73" t="s">
        <v>138</v>
      </c>
      <c r="C236" s="28" t="s">
        <v>32</v>
      </c>
      <c r="D236" s="31"/>
      <c r="E236" s="30">
        <f t="shared" si="34"/>
        <v>1936431.7021986688</v>
      </c>
      <c r="F236" s="33">
        <f aca="true" t="shared" si="38" ref="F236:N236">F238+F246</f>
        <v>69709.14444999999</v>
      </c>
      <c r="G236" s="33">
        <f t="shared" si="38"/>
        <v>208275.185</v>
      </c>
      <c r="H236" s="33">
        <f t="shared" si="38"/>
        <v>221481.146</v>
      </c>
      <c r="I236" s="33">
        <f t="shared" si="38"/>
        <v>220124.40284</v>
      </c>
      <c r="J236" s="33">
        <f t="shared" si="38"/>
        <v>225200.0445536</v>
      </c>
      <c r="K236" s="33">
        <f t="shared" si="38"/>
        <v>233928.046335744</v>
      </c>
      <c r="L236" s="33">
        <f t="shared" si="38"/>
        <v>243005.16818917377</v>
      </c>
      <c r="M236" s="33">
        <f t="shared" si="38"/>
        <v>252445.37491674072</v>
      </c>
      <c r="N236" s="33">
        <f t="shared" si="38"/>
        <v>262263.1899134104</v>
      </c>
      <c r="O236" s="45"/>
      <c r="P236" s="45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</row>
    <row r="237" spans="1:37" s="47" customFormat="1" ht="15.75" customHeight="1">
      <c r="A237" s="77"/>
      <c r="B237" s="73"/>
      <c r="C237" s="28" t="s">
        <v>6</v>
      </c>
      <c r="D237" s="31"/>
      <c r="E237" s="30">
        <f t="shared" si="34"/>
        <v>0</v>
      </c>
      <c r="F237" s="35">
        <f>F252+F260+F271+F279+F287+F295+F303+F311+F319</f>
        <v>0</v>
      </c>
      <c r="G237" s="35">
        <f aca="true" t="shared" si="39" ref="G237:N237">G252+G260+G271+G279+G287+G295+G303+G311+G319</f>
        <v>0</v>
      </c>
      <c r="H237" s="35">
        <f t="shared" si="39"/>
        <v>0</v>
      </c>
      <c r="I237" s="35">
        <f t="shared" si="39"/>
        <v>0</v>
      </c>
      <c r="J237" s="35">
        <f t="shared" si="39"/>
        <v>0</v>
      </c>
      <c r="K237" s="35">
        <f t="shared" si="39"/>
        <v>0</v>
      </c>
      <c r="L237" s="35">
        <f t="shared" si="39"/>
        <v>0</v>
      </c>
      <c r="M237" s="35">
        <f t="shared" si="39"/>
        <v>0</v>
      </c>
      <c r="N237" s="35">
        <f t="shared" si="39"/>
        <v>0</v>
      </c>
      <c r="O237" s="34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</row>
    <row r="238" spans="1:37" s="47" customFormat="1" ht="15">
      <c r="A238" s="77"/>
      <c r="B238" s="73"/>
      <c r="C238" s="28" t="s">
        <v>7</v>
      </c>
      <c r="D238" s="31"/>
      <c r="E238" s="30">
        <f t="shared" si="34"/>
        <v>1810542.389278513</v>
      </c>
      <c r="F238" s="33">
        <f aca="true" t="shared" si="40" ref="F238:N238">F239+F240+F241+F242+F243+F244+F245</f>
        <v>61951.99445</v>
      </c>
      <c r="G238" s="33">
        <f t="shared" si="40"/>
        <v>187518.035</v>
      </c>
      <c r="H238" s="33">
        <f t="shared" si="40"/>
        <v>208723.996</v>
      </c>
      <c r="I238" s="33">
        <f t="shared" si="40"/>
        <v>207367.25284</v>
      </c>
      <c r="J238" s="33">
        <f t="shared" si="40"/>
        <v>211932.6085536</v>
      </c>
      <c r="K238" s="33">
        <f t="shared" si="40"/>
        <v>220129.912895744</v>
      </c>
      <c r="L238" s="33">
        <f t="shared" si="40"/>
        <v>228655.10941157377</v>
      </c>
      <c r="M238" s="33">
        <f t="shared" si="40"/>
        <v>237521.31378803673</v>
      </c>
      <c r="N238" s="33">
        <f t="shared" si="40"/>
        <v>246742.16633955823</v>
      </c>
      <c r="O238" s="34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</row>
    <row r="239" spans="1:37" s="47" customFormat="1" ht="15">
      <c r="A239" s="77"/>
      <c r="B239" s="73"/>
      <c r="C239" s="28" t="s">
        <v>7</v>
      </c>
      <c r="D239" s="31" t="s">
        <v>97</v>
      </c>
      <c r="E239" s="30">
        <f t="shared" si="34"/>
        <v>0</v>
      </c>
      <c r="F239" s="35">
        <f>F262</f>
        <v>0</v>
      </c>
      <c r="G239" s="35">
        <f aca="true" t="shared" si="41" ref="G239:N239">G262</f>
        <v>0</v>
      </c>
      <c r="H239" s="35">
        <f t="shared" si="41"/>
        <v>0</v>
      </c>
      <c r="I239" s="35">
        <f t="shared" si="41"/>
        <v>0</v>
      </c>
      <c r="J239" s="35">
        <f t="shared" si="41"/>
        <v>0</v>
      </c>
      <c r="K239" s="35">
        <f t="shared" si="41"/>
        <v>0</v>
      </c>
      <c r="L239" s="35">
        <f t="shared" si="41"/>
        <v>0</v>
      </c>
      <c r="M239" s="35">
        <f t="shared" si="41"/>
        <v>0</v>
      </c>
      <c r="N239" s="35">
        <f t="shared" si="41"/>
        <v>0</v>
      </c>
      <c r="O239" s="34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</row>
    <row r="240" spans="1:37" s="47" customFormat="1" ht="15">
      <c r="A240" s="77"/>
      <c r="B240" s="73"/>
      <c r="C240" s="28" t="s">
        <v>7</v>
      </c>
      <c r="D240" s="31" t="s">
        <v>98</v>
      </c>
      <c r="E240" s="30">
        <f t="shared" si="34"/>
        <v>0</v>
      </c>
      <c r="F240" s="35">
        <f>F263</f>
        <v>0</v>
      </c>
      <c r="G240" s="35">
        <f aca="true" t="shared" si="42" ref="G240:N240">G263</f>
        <v>0</v>
      </c>
      <c r="H240" s="35">
        <f t="shared" si="42"/>
        <v>0</v>
      </c>
      <c r="I240" s="35">
        <f t="shared" si="42"/>
        <v>0</v>
      </c>
      <c r="J240" s="35">
        <f t="shared" si="42"/>
        <v>0</v>
      </c>
      <c r="K240" s="35">
        <f t="shared" si="42"/>
        <v>0</v>
      </c>
      <c r="L240" s="35">
        <f t="shared" si="42"/>
        <v>0</v>
      </c>
      <c r="M240" s="35">
        <f t="shared" si="42"/>
        <v>0</v>
      </c>
      <c r="N240" s="35">
        <f t="shared" si="42"/>
        <v>0</v>
      </c>
      <c r="O240" s="34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</row>
    <row r="241" spans="1:37" s="47" customFormat="1" ht="15">
      <c r="A241" s="77"/>
      <c r="B241" s="73"/>
      <c r="C241" s="28" t="s">
        <v>7</v>
      </c>
      <c r="D241" s="31" t="s">
        <v>38</v>
      </c>
      <c r="E241" s="30">
        <f t="shared" si="34"/>
        <v>69599.31382688</v>
      </c>
      <c r="F241" s="35">
        <f aca="true" t="shared" si="43" ref="F241:N243">F329</f>
        <v>12124.86596</v>
      </c>
      <c r="G241" s="35">
        <f t="shared" si="43"/>
        <v>10150</v>
      </c>
      <c r="H241" s="35">
        <f t="shared" si="43"/>
        <v>6200</v>
      </c>
      <c r="I241" s="35">
        <f t="shared" si="43"/>
        <v>6200</v>
      </c>
      <c r="J241" s="35">
        <f t="shared" si="43"/>
        <v>6448</v>
      </c>
      <c r="K241" s="35">
        <f t="shared" si="43"/>
        <v>6705.92</v>
      </c>
      <c r="L241" s="35">
        <f t="shared" si="43"/>
        <v>6974.156800000001</v>
      </c>
      <c r="M241" s="35">
        <f t="shared" si="43"/>
        <v>7253.123072000001</v>
      </c>
      <c r="N241" s="35">
        <f t="shared" si="43"/>
        <v>7543.247994880002</v>
      </c>
      <c r="O241" s="34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</row>
    <row r="242" spans="1:37" s="47" customFormat="1" ht="15">
      <c r="A242" s="77"/>
      <c r="B242" s="73"/>
      <c r="C242" s="28" t="s">
        <v>7</v>
      </c>
      <c r="D242" s="31" t="s">
        <v>41</v>
      </c>
      <c r="E242" s="30">
        <f t="shared" si="34"/>
        <v>131995.16892307793</v>
      </c>
      <c r="F242" s="35">
        <f t="shared" si="43"/>
        <v>7862.14755</v>
      </c>
      <c r="G242" s="35">
        <f t="shared" si="43"/>
        <v>52810.635</v>
      </c>
      <c r="H242" s="35">
        <f t="shared" si="43"/>
        <v>8339.546</v>
      </c>
      <c r="I242" s="35">
        <f t="shared" si="43"/>
        <v>9495.41284</v>
      </c>
      <c r="J242" s="35">
        <f t="shared" si="43"/>
        <v>9875.229353600002</v>
      </c>
      <c r="K242" s="35">
        <f t="shared" si="43"/>
        <v>10270.238527744003</v>
      </c>
      <c r="L242" s="35">
        <f t="shared" si="43"/>
        <v>10681.048068853763</v>
      </c>
      <c r="M242" s="35">
        <f t="shared" si="43"/>
        <v>11108.289991607913</v>
      </c>
      <c r="N242" s="35">
        <f t="shared" si="43"/>
        <v>11552.621591272231</v>
      </c>
      <c r="O242" s="34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</row>
    <row r="243" spans="1:37" s="47" customFormat="1" ht="15">
      <c r="A243" s="77"/>
      <c r="B243" s="73"/>
      <c r="C243" s="28" t="s">
        <v>7</v>
      </c>
      <c r="D243" s="31" t="s">
        <v>42</v>
      </c>
      <c r="E243" s="30">
        <f t="shared" si="34"/>
        <v>5583</v>
      </c>
      <c r="F243" s="35">
        <f t="shared" si="43"/>
        <v>0</v>
      </c>
      <c r="G243" s="35">
        <f t="shared" si="43"/>
        <v>5583</v>
      </c>
      <c r="H243" s="35">
        <f t="shared" si="43"/>
        <v>0</v>
      </c>
      <c r="I243" s="35">
        <f t="shared" si="43"/>
        <v>0</v>
      </c>
      <c r="J243" s="35">
        <f t="shared" si="43"/>
        <v>0</v>
      </c>
      <c r="K243" s="35">
        <f t="shared" si="43"/>
        <v>0</v>
      </c>
      <c r="L243" s="35">
        <f t="shared" si="43"/>
        <v>0</v>
      </c>
      <c r="M243" s="35">
        <f t="shared" si="43"/>
        <v>0</v>
      </c>
      <c r="N243" s="35">
        <f t="shared" si="43"/>
        <v>0</v>
      </c>
      <c r="O243" s="34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</row>
    <row r="244" spans="1:37" s="47" customFormat="1" ht="15">
      <c r="A244" s="77"/>
      <c r="B244" s="73"/>
      <c r="C244" s="28" t="s">
        <v>7</v>
      </c>
      <c r="D244" s="31" t="s">
        <v>37</v>
      </c>
      <c r="E244" s="30">
        <f t="shared" si="34"/>
        <v>1592801.9310661547</v>
      </c>
      <c r="F244" s="35">
        <f>F253+F264+F272+F280+F288+F296+F304+F312+F320+F341</f>
        <v>40884.98094</v>
      </c>
      <c r="G244" s="35">
        <f aca="true" t="shared" si="44" ref="G244:N244">G253+G264+G272+G280+G288+G296+G304+G312+G320+G341</f>
        <v>117124.4</v>
      </c>
      <c r="H244" s="35">
        <f t="shared" si="44"/>
        <v>193184.45</v>
      </c>
      <c r="I244" s="35">
        <f t="shared" si="44"/>
        <v>190671.84</v>
      </c>
      <c r="J244" s="35">
        <f t="shared" si="44"/>
        <v>194569.3792</v>
      </c>
      <c r="K244" s="35">
        <f t="shared" si="44"/>
        <v>202072.154368</v>
      </c>
      <c r="L244" s="35">
        <f t="shared" si="44"/>
        <v>209875.04054272</v>
      </c>
      <c r="M244" s="35">
        <f t="shared" si="44"/>
        <v>217990.04216442883</v>
      </c>
      <c r="N244" s="35">
        <f t="shared" si="44"/>
        <v>226429.643851006</v>
      </c>
      <c r="O244" s="34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</row>
    <row r="245" spans="1:37" s="47" customFormat="1" ht="15">
      <c r="A245" s="77"/>
      <c r="B245" s="73"/>
      <c r="C245" s="28" t="s">
        <v>7</v>
      </c>
      <c r="D245" s="31" t="s">
        <v>39</v>
      </c>
      <c r="E245" s="30">
        <f t="shared" si="34"/>
        <v>10562.975462400002</v>
      </c>
      <c r="F245" s="35">
        <f aca="true" t="shared" si="45" ref="F245:N245">F332</f>
        <v>1080</v>
      </c>
      <c r="G245" s="35">
        <f t="shared" si="45"/>
        <v>1850</v>
      </c>
      <c r="H245" s="35">
        <f t="shared" si="45"/>
        <v>1000</v>
      </c>
      <c r="I245" s="35">
        <f t="shared" si="45"/>
        <v>1000</v>
      </c>
      <c r="J245" s="35">
        <f t="shared" si="45"/>
        <v>1040</v>
      </c>
      <c r="K245" s="35">
        <f t="shared" si="45"/>
        <v>1081.6000000000001</v>
      </c>
      <c r="L245" s="35">
        <f t="shared" si="45"/>
        <v>1124.8640000000003</v>
      </c>
      <c r="M245" s="35">
        <f t="shared" si="45"/>
        <v>1169.8585600000004</v>
      </c>
      <c r="N245" s="35">
        <f t="shared" si="45"/>
        <v>1216.6529024000004</v>
      </c>
      <c r="O245" s="34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</row>
    <row r="246" spans="1:37" s="47" customFormat="1" ht="15">
      <c r="A246" s="77"/>
      <c r="B246" s="73"/>
      <c r="C246" s="28" t="s">
        <v>8</v>
      </c>
      <c r="D246" s="31"/>
      <c r="E246" s="30">
        <f t="shared" si="34"/>
        <v>125889.31292015618</v>
      </c>
      <c r="F246" s="33">
        <f aca="true" t="shared" si="46" ref="F246:H250">F254+F265+F273+F281+F289+F297+F305+F313+F321+F333</f>
        <v>7757.15</v>
      </c>
      <c r="G246" s="33">
        <f t="shared" si="46"/>
        <v>20757.15</v>
      </c>
      <c r="H246" s="33">
        <f t="shared" si="46"/>
        <v>12757.15</v>
      </c>
      <c r="I246" s="33">
        <f aca="true" t="shared" si="47" ref="I246:N250">I254+I265+I273+I281+I289+I297+I305+I313+I321+I333</f>
        <v>12757.15</v>
      </c>
      <c r="J246" s="33">
        <f t="shared" si="47"/>
        <v>13267.436</v>
      </c>
      <c r="K246" s="33">
        <f t="shared" si="47"/>
        <v>13798.13344</v>
      </c>
      <c r="L246" s="33">
        <f t="shared" si="47"/>
        <v>14350.0587776</v>
      </c>
      <c r="M246" s="33">
        <f t="shared" si="47"/>
        <v>14924.061128704001</v>
      </c>
      <c r="N246" s="33">
        <f t="shared" si="47"/>
        <v>15521.023573852162</v>
      </c>
      <c r="O246" s="34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</row>
    <row r="247" spans="1:37" s="47" customFormat="1" ht="27.75" customHeight="1">
      <c r="A247" s="77"/>
      <c r="B247" s="73"/>
      <c r="C247" s="28" t="s">
        <v>108</v>
      </c>
      <c r="D247" s="31"/>
      <c r="E247" s="30">
        <f t="shared" si="34"/>
        <v>0</v>
      </c>
      <c r="F247" s="33">
        <f t="shared" si="46"/>
        <v>0</v>
      </c>
      <c r="G247" s="33">
        <f t="shared" si="46"/>
        <v>0</v>
      </c>
      <c r="H247" s="33">
        <f t="shared" si="46"/>
        <v>0</v>
      </c>
      <c r="I247" s="33">
        <f t="shared" si="47"/>
        <v>0</v>
      </c>
      <c r="J247" s="33">
        <f t="shared" si="47"/>
        <v>0</v>
      </c>
      <c r="K247" s="33">
        <f t="shared" si="47"/>
        <v>0</v>
      </c>
      <c r="L247" s="33">
        <f t="shared" si="47"/>
        <v>0</v>
      </c>
      <c r="M247" s="33">
        <f t="shared" si="47"/>
        <v>0</v>
      </c>
      <c r="N247" s="33">
        <f t="shared" si="47"/>
        <v>0</v>
      </c>
      <c r="O247" s="34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</row>
    <row r="248" spans="1:37" s="47" customFormat="1" ht="14.25" customHeight="1">
      <c r="A248" s="77"/>
      <c r="B248" s="73"/>
      <c r="C248" s="28" t="s">
        <v>109</v>
      </c>
      <c r="D248" s="31"/>
      <c r="E248" s="30">
        <f t="shared" si="34"/>
        <v>0</v>
      </c>
      <c r="F248" s="33">
        <f t="shared" si="46"/>
        <v>0</v>
      </c>
      <c r="G248" s="33">
        <f t="shared" si="46"/>
        <v>0</v>
      </c>
      <c r="H248" s="33">
        <f t="shared" si="46"/>
        <v>0</v>
      </c>
      <c r="I248" s="33">
        <f t="shared" si="47"/>
        <v>0</v>
      </c>
      <c r="J248" s="33">
        <f t="shared" si="47"/>
        <v>0</v>
      </c>
      <c r="K248" s="33">
        <f t="shared" si="47"/>
        <v>0</v>
      </c>
      <c r="L248" s="33">
        <f t="shared" si="47"/>
        <v>0</v>
      </c>
      <c r="M248" s="33">
        <f t="shared" si="47"/>
        <v>0</v>
      </c>
      <c r="N248" s="33">
        <f t="shared" si="47"/>
        <v>0</v>
      </c>
      <c r="O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</row>
    <row r="249" spans="1:37" s="47" customFormat="1" ht="30" customHeight="1">
      <c r="A249" s="77"/>
      <c r="B249" s="73"/>
      <c r="C249" s="28" t="s">
        <v>110</v>
      </c>
      <c r="D249" s="31"/>
      <c r="E249" s="30">
        <f t="shared" si="34"/>
        <v>0</v>
      </c>
      <c r="F249" s="33">
        <f t="shared" si="46"/>
        <v>0</v>
      </c>
      <c r="G249" s="33">
        <f t="shared" si="46"/>
        <v>0</v>
      </c>
      <c r="H249" s="33">
        <f t="shared" si="46"/>
        <v>0</v>
      </c>
      <c r="I249" s="33">
        <f t="shared" si="47"/>
        <v>0</v>
      </c>
      <c r="J249" s="33">
        <f t="shared" si="47"/>
        <v>0</v>
      </c>
      <c r="K249" s="33">
        <f t="shared" si="47"/>
        <v>0</v>
      </c>
      <c r="L249" s="33">
        <f t="shared" si="47"/>
        <v>0</v>
      </c>
      <c r="M249" s="33">
        <f t="shared" si="47"/>
        <v>0</v>
      </c>
      <c r="N249" s="33">
        <f t="shared" si="47"/>
        <v>0</v>
      </c>
      <c r="O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</row>
    <row r="250" spans="1:37" s="52" customFormat="1" ht="30" customHeight="1">
      <c r="A250" s="77"/>
      <c r="B250" s="73"/>
      <c r="C250" s="28" t="s">
        <v>126</v>
      </c>
      <c r="D250" s="49"/>
      <c r="E250" s="30">
        <f t="shared" si="34"/>
        <v>0</v>
      </c>
      <c r="F250" s="33">
        <f t="shared" si="46"/>
        <v>0</v>
      </c>
      <c r="G250" s="33">
        <f t="shared" si="46"/>
        <v>0</v>
      </c>
      <c r="H250" s="33">
        <f t="shared" si="46"/>
        <v>0</v>
      </c>
      <c r="I250" s="33">
        <f t="shared" si="47"/>
        <v>0</v>
      </c>
      <c r="J250" s="33">
        <f t="shared" si="47"/>
        <v>0</v>
      </c>
      <c r="K250" s="33">
        <f t="shared" si="47"/>
        <v>0</v>
      </c>
      <c r="L250" s="33">
        <f t="shared" si="47"/>
        <v>0</v>
      </c>
      <c r="M250" s="33">
        <f t="shared" si="47"/>
        <v>0</v>
      </c>
      <c r="N250" s="33">
        <f t="shared" si="47"/>
        <v>0</v>
      </c>
      <c r="O250" s="34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</row>
    <row r="251" spans="1:37" s="47" customFormat="1" ht="15" customHeight="1">
      <c r="A251" s="78" t="s">
        <v>112</v>
      </c>
      <c r="B251" s="72" t="s">
        <v>154</v>
      </c>
      <c r="C251" s="28" t="s">
        <v>32</v>
      </c>
      <c r="D251" s="31"/>
      <c r="E251" s="30">
        <f t="shared" si="34"/>
        <v>227549.4968445778</v>
      </c>
      <c r="F251" s="33">
        <f>SUM(F252:F258)</f>
        <v>0</v>
      </c>
      <c r="G251" s="33">
        <f>SUM(G252:G258)</f>
        <v>21800</v>
      </c>
      <c r="H251" s="33">
        <f>SUM(H252:H258)</f>
        <v>19622.7</v>
      </c>
      <c r="I251" s="33">
        <f aca="true" t="shared" si="48" ref="I251:N251">I253+I254</f>
        <v>28060.83</v>
      </c>
      <c r="J251" s="33">
        <f t="shared" si="48"/>
        <v>29183.2632</v>
      </c>
      <c r="K251" s="33">
        <f t="shared" si="48"/>
        <v>30350.593728000003</v>
      </c>
      <c r="L251" s="33">
        <f t="shared" si="48"/>
        <v>31564.617477120006</v>
      </c>
      <c r="M251" s="33">
        <f t="shared" si="48"/>
        <v>32827.20217620481</v>
      </c>
      <c r="N251" s="33">
        <f t="shared" si="48"/>
        <v>34140.290263253</v>
      </c>
      <c r="O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</row>
    <row r="252" spans="1:37" s="47" customFormat="1" ht="16.5" customHeight="1">
      <c r="A252" s="78"/>
      <c r="B252" s="72"/>
      <c r="C252" s="28" t="s">
        <v>6</v>
      </c>
      <c r="D252" s="31"/>
      <c r="E252" s="30">
        <f t="shared" si="34"/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</row>
    <row r="253" spans="1:37" s="47" customFormat="1" ht="15.75" customHeight="1">
      <c r="A253" s="78"/>
      <c r="B253" s="72"/>
      <c r="C253" s="28" t="s">
        <v>7</v>
      </c>
      <c r="D253" s="31" t="s">
        <v>37</v>
      </c>
      <c r="E253" s="30">
        <f t="shared" si="34"/>
        <v>224549.4968445778</v>
      </c>
      <c r="F253" s="33">
        <v>0</v>
      </c>
      <c r="G253" s="33">
        <v>18800</v>
      </c>
      <c r="H253" s="33">
        <v>19622.7</v>
      </c>
      <c r="I253" s="33">
        <v>28060.83</v>
      </c>
      <c r="J253" s="33">
        <f>I253*1.04</f>
        <v>29183.2632</v>
      </c>
      <c r="K253" s="33">
        <f>J253*1.04</f>
        <v>30350.593728000003</v>
      </c>
      <c r="L253" s="33">
        <f>K253*1.04</f>
        <v>31564.617477120006</v>
      </c>
      <c r="M253" s="33">
        <f>L253*1.04</f>
        <v>32827.20217620481</v>
      </c>
      <c r="N253" s="33">
        <f>M253*1.04</f>
        <v>34140.290263253</v>
      </c>
      <c r="O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</row>
    <row r="254" spans="1:37" s="56" customFormat="1" ht="15.75" customHeight="1">
      <c r="A254" s="78"/>
      <c r="B254" s="72"/>
      <c r="C254" s="28" t="s">
        <v>8</v>
      </c>
      <c r="D254" s="31"/>
      <c r="E254" s="30">
        <f t="shared" si="34"/>
        <v>3000</v>
      </c>
      <c r="F254" s="33">
        <v>0</v>
      </c>
      <c r="G254" s="33">
        <v>3000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4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</row>
    <row r="255" spans="1:37" s="47" customFormat="1" ht="30.75" customHeight="1">
      <c r="A255" s="78"/>
      <c r="B255" s="72"/>
      <c r="C255" s="28" t="s">
        <v>108</v>
      </c>
      <c r="D255" s="31"/>
      <c r="E255" s="30">
        <f t="shared" si="34"/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</row>
    <row r="256" spans="1:37" s="47" customFormat="1" ht="15.75" customHeight="1">
      <c r="A256" s="78"/>
      <c r="B256" s="72"/>
      <c r="C256" s="28" t="s">
        <v>109</v>
      </c>
      <c r="D256" s="31"/>
      <c r="E256" s="30">
        <f t="shared" si="34"/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</row>
    <row r="257" spans="1:37" s="47" customFormat="1" ht="31.5" customHeight="1">
      <c r="A257" s="78"/>
      <c r="B257" s="72"/>
      <c r="C257" s="28" t="s">
        <v>110</v>
      </c>
      <c r="D257" s="31"/>
      <c r="E257" s="30">
        <f t="shared" si="34"/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</row>
    <row r="258" spans="1:37" s="47" customFormat="1" ht="30.75" customHeight="1">
      <c r="A258" s="78"/>
      <c r="B258" s="72"/>
      <c r="C258" s="28" t="s">
        <v>126</v>
      </c>
      <c r="D258" s="31"/>
      <c r="E258" s="30">
        <f t="shared" si="34"/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</row>
    <row r="259" spans="1:37" s="47" customFormat="1" ht="15">
      <c r="A259" s="78" t="s">
        <v>113</v>
      </c>
      <c r="B259" s="72" t="s">
        <v>155</v>
      </c>
      <c r="C259" s="28" t="s">
        <v>32</v>
      </c>
      <c r="D259" s="31"/>
      <c r="E259" s="30">
        <f t="shared" si="34"/>
        <v>0</v>
      </c>
      <c r="F259" s="33">
        <f>SUM(F260:F269)</f>
        <v>0</v>
      </c>
      <c r="G259" s="33">
        <f>SUM(G260:G269)</f>
        <v>0</v>
      </c>
      <c r="H259" s="33">
        <f>SUM(H260:H269)</f>
        <v>0</v>
      </c>
      <c r="I259" s="33">
        <f aca="true" t="shared" si="49" ref="I259:N259">I261+I265</f>
        <v>0</v>
      </c>
      <c r="J259" s="33">
        <f t="shared" si="49"/>
        <v>0</v>
      </c>
      <c r="K259" s="33">
        <f t="shared" si="49"/>
        <v>0</v>
      </c>
      <c r="L259" s="33">
        <f t="shared" si="49"/>
        <v>0</v>
      </c>
      <c r="M259" s="33">
        <f t="shared" si="49"/>
        <v>0</v>
      </c>
      <c r="N259" s="33">
        <f t="shared" si="49"/>
        <v>0</v>
      </c>
      <c r="O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</row>
    <row r="260" spans="1:37" s="47" customFormat="1" ht="16.5" customHeight="1">
      <c r="A260" s="78"/>
      <c r="B260" s="72"/>
      <c r="C260" s="28" t="s">
        <v>6</v>
      </c>
      <c r="D260" s="31"/>
      <c r="E260" s="30">
        <f t="shared" si="34"/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</row>
    <row r="261" spans="1:37" s="47" customFormat="1" ht="15">
      <c r="A261" s="78"/>
      <c r="B261" s="72"/>
      <c r="C261" s="28" t="s">
        <v>7</v>
      </c>
      <c r="D261" s="31"/>
      <c r="E261" s="30">
        <f t="shared" si="34"/>
        <v>0</v>
      </c>
      <c r="F261" s="33">
        <f aca="true" t="shared" si="50" ref="F261:N261">F262+F263+F264</f>
        <v>0</v>
      </c>
      <c r="G261" s="33">
        <f t="shared" si="50"/>
        <v>0</v>
      </c>
      <c r="H261" s="33">
        <f t="shared" si="50"/>
        <v>0</v>
      </c>
      <c r="I261" s="33">
        <f t="shared" si="50"/>
        <v>0</v>
      </c>
      <c r="J261" s="33">
        <f t="shared" si="50"/>
        <v>0</v>
      </c>
      <c r="K261" s="33">
        <f t="shared" si="50"/>
        <v>0</v>
      </c>
      <c r="L261" s="33">
        <f t="shared" si="50"/>
        <v>0</v>
      </c>
      <c r="M261" s="33">
        <f t="shared" si="50"/>
        <v>0</v>
      </c>
      <c r="N261" s="33">
        <f t="shared" si="50"/>
        <v>0</v>
      </c>
      <c r="O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</row>
    <row r="262" spans="1:37" s="47" customFormat="1" ht="15">
      <c r="A262" s="78"/>
      <c r="B262" s="72"/>
      <c r="C262" s="28" t="s">
        <v>7</v>
      </c>
      <c r="D262" s="31" t="s">
        <v>97</v>
      </c>
      <c r="E262" s="30">
        <f t="shared" si="34"/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</row>
    <row r="263" spans="1:37" s="47" customFormat="1" ht="15">
      <c r="A263" s="78"/>
      <c r="B263" s="72"/>
      <c r="C263" s="28" t="s">
        <v>7</v>
      </c>
      <c r="D263" s="31" t="s">
        <v>98</v>
      </c>
      <c r="E263" s="30">
        <f t="shared" si="34"/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</row>
    <row r="264" spans="1:37" s="47" customFormat="1" ht="15">
      <c r="A264" s="78"/>
      <c r="B264" s="72"/>
      <c r="C264" s="28" t="s">
        <v>7</v>
      </c>
      <c r="D264" s="31" t="s">
        <v>37</v>
      </c>
      <c r="E264" s="30">
        <f t="shared" si="34"/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</row>
    <row r="265" spans="1:37" s="56" customFormat="1" ht="15">
      <c r="A265" s="78"/>
      <c r="B265" s="72"/>
      <c r="C265" s="28" t="s">
        <v>8</v>
      </c>
      <c r="D265" s="31"/>
      <c r="E265" s="30">
        <f t="shared" si="34"/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4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</row>
    <row r="266" spans="1:37" s="47" customFormat="1" ht="31.5" customHeight="1">
      <c r="A266" s="78"/>
      <c r="B266" s="72"/>
      <c r="C266" s="28" t="s">
        <v>108</v>
      </c>
      <c r="D266" s="31"/>
      <c r="E266" s="30">
        <f t="shared" si="34"/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</row>
    <row r="267" spans="1:37" s="47" customFormat="1" ht="18" customHeight="1">
      <c r="A267" s="78"/>
      <c r="B267" s="72"/>
      <c r="C267" s="28" t="s">
        <v>109</v>
      </c>
      <c r="D267" s="31"/>
      <c r="E267" s="30">
        <f t="shared" si="34"/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</row>
    <row r="268" spans="1:37" s="47" customFormat="1" ht="27.75" customHeight="1">
      <c r="A268" s="78"/>
      <c r="B268" s="72"/>
      <c r="C268" s="28" t="s">
        <v>110</v>
      </c>
      <c r="D268" s="31"/>
      <c r="E268" s="30">
        <f t="shared" si="34"/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</row>
    <row r="269" spans="1:37" s="47" customFormat="1" ht="31.5" customHeight="1">
      <c r="A269" s="78"/>
      <c r="B269" s="72"/>
      <c r="C269" s="28" t="s">
        <v>126</v>
      </c>
      <c r="D269" s="31"/>
      <c r="E269" s="30">
        <f t="shared" si="34"/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</row>
    <row r="270" spans="1:37" s="47" customFormat="1" ht="15">
      <c r="A270" s="78" t="s">
        <v>34</v>
      </c>
      <c r="B270" s="72" t="s">
        <v>104</v>
      </c>
      <c r="C270" s="28" t="s">
        <v>32</v>
      </c>
      <c r="D270" s="31"/>
      <c r="E270" s="30">
        <f t="shared" si="34"/>
        <v>11000</v>
      </c>
      <c r="F270" s="33">
        <f>SUM(F271:F277)</f>
        <v>0</v>
      </c>
      <c r="G270" s="33">
        <f>SUM(G271:G277)</f>
        <v>6000</v>
      </c>
      <c r="H270" s="33">
        <f>SUM(H271:H277)</f>
        <v>5000</v>
      </c>
      <c r="I270" s="33">
        <f aca="true" t="shared" si="51" ref="I270:N270">I272+I273</f>
        <v>0</v>
      </c>
      <c r="J270" s="33">
        <f t="shared" si="51"/>
        <v>0</v>
      </c>
      <c r="K270" s="33">
        <f t="shared" si="51"/>
        <v>0</v>
      </c>
      <c r="L270" s="33">
        <f t="shared" si="51"/>
        <v>0</v>
      </c>
      <c r="M270" s="33">
        <f t="shared" si="51"/>
        <v>0</v>
      </c>
      <c r="N270" s="33">
        <f t="shared" si="51"/>
        <v>0</v>
      </c>
      <c r="O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</row>
    <row r="271" spans="1:37" s="47" customFormat="1" ht="18.75" customHeight="1">
      <c r="A271" s="78"/>
      <c r="B271" s="72"/>
      <c r="C271" s="28" t="s">
        <v>6</v>
      </c>
      <c r="D271" s="31"/>
      <c r="E271" s="30">
        <f t="shared" si="34"/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</row>
    <row r="272" spans="1:37" s="47" customFormat="1" ht="15">
      <c r="A272" s="78"/>
      <c r="B272" s="72"/>
      <c r="C272" s="28" t="s">
        <v>7</v>
      </c>
      <c r="D272" s="31" t="s">
        <v>37</v>
      </c>
      <c r="E272" s="30">
        <f t="shared" si="34"/>
        <v>11000</v>
      </c>
      <c r="F272" s="33">
        <v>0</v>
      </c>
      <c r="G272" s="33">
        <v>6000</v>
      </c>
      <c r="H272" s="33">
        <v>5000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</row>
    <row r="273" spans="1:37" s="56" customFormat="1" ht="15">
      <c r="A273" s="78"/>
      <c r="B273" s="72"/>
      <c r="C273" s="28" t="s">
        <v>8</v>
      </c>
      <c r="D273" s="31"/>
      <c r="E273" s="30">
        <f t="shared" si="34"/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4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s="47" customFormat="1" ht="30.75" customHeight="1">
      <c r="A274" s="78"/>
      <c r="B274" s="72"/>
      <c r="C274" s="28" t="s">
        <v>108</v>
      </c>
      <c r="D274" s="31"/>
      <c r="E274" s="30">
        <f aca="true" t="shared" si="52" ref="E274:E337">SUM(F274:N274)</f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</row>
    <row r="275" spans="1:37" s="47" customFormat="1" ht="16.5" customHeight="1">
      <c r="A275" s="78"/>
      <c r="B275" s="72"/>
      <c r="C275" s="28" t="s">
        <v>109</v>
      </c>
      <c r="D275" s="31"/>
      <c r="E275" s="30">
        <f t="shared" si="52"/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</row>
    <row r="276" spans="1:37" s="47" customFormat="1" ht="30" customHeight="1">
      <c r="A276" s="78"/>
      <c r="B276" s="72"/>
      <c r="C276" s="28" t="s">
        <v>110</v>
      </c>
      <c r="D276" s="31"/>
      <c r="E276" s="30">
        <f t="shared" si="52"/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</row>
    <row r="277" spans="1:37" s="47" customFormat="1" ht="30" customHeight="1">
      <c r="A277" s="78"/>
      <c r="B277" s="72"/>
      <c r="C277" s="28" t="s">
        <v>126</v>
      </c>
      <c r="D277" s="31"/>
      <c r="E277" s="30">
        <f t="shared" si="52"/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</row>
    <row r="278" spans="1:37" s="47" customFormat="1" ht="15">
      <c r="A278" s="78" t="s">
        <v>35</v>
      </c>
      <c r="B278" s="72" t="s">
        <v>117</v>
      </c>
      <c r="C278" s="28" t="s">
        <v>32</v>
      </c>
      <c r="D278" s="31"/>
      <c r="E278" s="30">
        <f t="shared" si="52"/>
        <v>14000</v>
      </c>
      <c r="F278" s="33">
        <f>SUM(F279:F285)</f>
        <v>0</v>
      </c>
      <c r="G278" s="33">
        <f>SUM(G279:G285)</f>
        <v>0</v>
      </c>
      <c r="H278" s="33">
        <f>SUM(H279:H285)</f>
        <v>2000</v>
      </c>
      <c r="I278" s="33">
        <f aca="true" t="shared" si="53" ref="I278:N278">I280+I281</f>
        <v>2000</v>
      </c>
      <c r="J278" s="33">
        <f t="shared" si="53"/>
        <v>2000</v>
      </c>
      <c r="K278" s="33">
        <f t="shared" si="53"/>
        <v>2000</v>
      </c>
      <c r="L278" s="33">
        <f t="shared" si="53"/>
        <v>2000</v>
      </c>
      <c r="M278" s="33">
        <f t="shared" si="53"/>
        <v>2000</v>
      </c>
      <c r="N278" s="33">
        <f t="shared" si="53"/>
        <v>2000</v>
      </c>
      <c r="O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</row>
    <row r="279" spans="1:37" s="47" customFormat="1" ht="17.25" customHeight="1">
      <c r="A279" s="78"/>
      <c r="B279" s="72"/>
      <c r="C279" s="28" t="s">
        <v>6</v>
      </c>
      <c r="D279" s="31"/>
      <c r="E279" s="30">
        <f t="shared" si="52"/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</row>
    <row r="280" spans="1:37" s="47" customFormat="1" ht="15">
      <c r="A280" s="78"/>
      <c r="B280" s="72"/>
      <c r="C280" s="28" t="s">
        <v>7</v>
      </c>
      <c r="D280" s="31" t="s">
        <v>37</v>
      </c>
      <c r="E280" s="30">
        <f t="shared" si="52"/>
        <v>14000</v>
      </c>
      <c r="F280" s="33">
        <v>0</v>
      </c>
      <c r="G280" s="33">
        <v>0</v>
      </c>
      <c r="H280" s="33">
        <v>2000</v>
      </c>
      <c r="I280" s="33">
        <v>2000</v>
      </c>
      <c r="J280" s="33">
        <v>2000</v>
      </c>
      <c r="K280" s="33">
        <v>2000</v>
      </c>
      <c r="L280" s="33">
        <v>2000</v>
      </c>
      <c r="M280" s="33">
        <v>2000</v>
      </c>
      <c r="N280" s="33">
        <v>2000</v>
      </c>
      <c r="O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</row>
    <row r="281" spans="1:37" s="56" customFormat="1" ht="15">
      <c r="A281" s="78"/>
      <c r="B281" s="72"/>
      <c r="C281" s="28" t="s">
        <v>8</v>
      </c>
      <c r="D281" s="31"/>
      <c r="E281" s="30">
        <f t="shared" si="52"/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4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</row>
    <row r="282" spans="1:37" s="47" customFormat="1" ht="33" customHeight="1">
      <c r="A282" s="78"/>
      <c r="B282" s="72"/>
      <c r="C282" s="28" t="s">
        <v>108</v>
      </c>
      <c r="D282" s="31"/>
      <c r="E282" s="30">
        <f t="shared" si="52"/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</row>
    <row r="283" spans="1:37" s="47" customFormat="1" ht="18.75" customHeight="1">
      <c r="A283" s="78"/>
      <c r="B283" s="72"/>
      <c r="C283" s="28" t="s">
        <v>109</v>
      </c>
      <c r="D283" s="31"/>
      <c r="E283" s="30">
        <f t="shared" si="52"/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</row>
    <row r="284" spans="1:37" s="47" customFormat="1" ht="30" customHeight="1">
      <c r="A284" s="78"/>
      <c r="B284" s="72"/>
      <c r="C284" s="28" t="s">
        <v>110</v>
      </c>
      <c r="D284" s="31"/>
      <c r="E284" s="30">
        <f t="shared" si="52"/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</row>
    <row r="285" spans="1:37" s="47" customFormat="1" ht="32.25" customHeight="1">
      <c r="A285" s="78"/>
      <c r="B285" s="72"/>
      <c r="C285" s="28" t="s">
        <v>126</v>
      </c>
      <c r="D285" s="31"/>
      <c r="E285" s="30">
        <f t="shared" si="52"/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</row>
    <row r="286" spans="1:37" s="47" customFormat="1" ht="16.5" customHeight="1">
      <c r="A286" s="78" t="s">
        <v>100</v>
      </c>
      <c r="B286" s="73" t="s">
        <v>105</v>
      </c>
      <c r="C286" s="28" t="s">
        <v>32</v>
      </c>
      <c r="D286" s="31"/>
      <c r="E286" s="30">
        <f t="shared" si="52"/>
        <v>0</v>
      </c>
      <c r="F286" s="33">
        <f>SUM(F287:F293)</f>
        <v>0</v>
      </c>
      <c r="G286" s="33">
        <f>SUM(G287:G293)</f>
        <v>0</v>
      </c>
      <c r="H286" s="33">
        <f>SUM(H287:H293)</f>
        <v>0</v>
      </c>
      <c r="I286" s="33">
        <f aca="true" t="shared" si="54" ref="I286:N286">I288+I289</f>
        <v>0</v>
      </c>
      <c r="J286" s="33">
        <f t="shared" si="54"/>
        <v>0</v>
      </c>
      <c r="K286" s="33">
        <f t="shared" si="54"/>
        <v>0</v>
      </c>
      <c r="L286" s="33">
        <f t="shared" si="54"/>
        <v>0</v>
      </c>
      <c r="M286" s="33">
        <f t="shared" si="54"/>
        <v>0</v>
      </c>
      <c r="N286" s="33">
        <f t="shared" si="54"/>
        <v>0</v>
      </c>
      <c r="O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</row>
    <row r="287" spans="1:37" s="47" customFormat="1" ht="16.5" customHeight="1">
      <c r="A287" s="78"/>
      <c r="B287" s="73"/>
      <c r="C287" s="28" t="s">
        <v>6</v>
      </c>
      <c r="D287" s="31"/>
      <c r="E287" s="30">
        <f t="shared" si="52"/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</row>
    <row r="288" spans="1:37" s="47" customFormat="1" ht="16.5" customHeight="1">
      <c r="A288" s="78"/>
      <c r="B288" s="73"/>
      <c r="C288" s="28" t="s">
        <v>7</v>
      </c>
      <c r="D288" s="31" t="s">
        <v>37</v>
      </c>
      <c r="E288" s="30">
        <f t="shared" si="52"/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</row>
    <row r="289" spans="1:37" s="56" customFormat="1" ht="16.5" customHeight="1">
      <c r="A289" s="78"/>
      <c r="B289" s="73"/>
      <c r="C289" s="28" t="s">
        <v>8</v>
      </c>
      <c r="D289" s="31"/>
      <c r="E289" s="30">
        <f t="shared" si="52"/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4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</row>
    <row r="290" spans="1:37" s="47" customFormat="1" ht="33" customHeight="1">
      <c r="A290" s="78"/>
      <c r="B290" s="73"/>
      <c r="C290" s="28" t="s">
        <v>108</v>
      </c>
      <c r="D290" s="31"/>
      <c r="E290" s="30">
        <f t="shared" si="52"/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</row>
    <row r="291" spans="1:37" s="47" customFormat="1" ht="16.5" customHeight="1">
      <c r="A291" s="78"/>
      <c r="B291" s="73"/>
      <c r="C291" s="28" t="s">
        <v>109</v>
      </c>
      <c r="D291" s="31"/>
      <c r="E291" s="30">
        <f t="shared" si="52"/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</row>
    <row r="292" spans="1:37" s="47" customFormat="1" ht="30" customHeight="1">
      <c r="A292" s="78"/>
      <c r="B292" s="73"/>
      <c r="C292" s="28" t="s">
        <v>110</v>
      </c>
      <c r="D292" s="31"/>
      <c r="E292" s="30">
        <f t="shared" si="52"/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</row>
    <row r="293" spans="1:37" s="47" customFormat="1" ht="30.75" customHeight="1">
      <c r="A293" s="78"/>
      <c r="B293" s="73"/>
      <c r="C293" s="28" t="s">
        <v>126</v>
      </c>
      <c r="D293" s="31"/>
      <c r="E293" s="30">
        <f t="shared" si="52"/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</row>
    <row r="294" spans="1:37" s="47" customFormat="1" ht="15">
      <c r="A294" s="78" t="s">
        <v>128</v>
      </c>
      <c r="B294" s="72" t="s">
        <v>144</v>
      </c>
      <c r="C294" s="28" t="s">
        <v>32</v>
      </c>
      <c r="D294" s="31"/>
      <c r="E294" s="30">
        <f t="shared" si="52"/>
        <v>438122.55937536</v>
      </c>
      <c r="F294" s="33">
        <f>SUM(F295:F301)</f>
        <v>29835.9572</v>
      </c>
      <c r="G294" s="33">
        <f>SUM(G295:G301)</f>
        <v>68629.8</v>
      </c>
      <c r="H294" s="33">
        <f>SUM(H295:H301)</f>
        <v>52891</v>
      </c>
      <c r="I294" s="33">
        <f>SUM(I295:I301)</f>
        <v>45029.91</v>
      </c>
      <c r="J294" s="33">
        <f>J296+J297</f>
        <v>44631</v>
      </c>
      <c r="K294" s="33">
        <f>K296+K297</f>
        <v>46416.24</v>
      </c>
      <c r="L294" s="33">
        <f>SUM(L295:L301)</f>
        <v>48272.8896</v>
      </c>
      <c r="M294" s="33">
        <f>M296+M297</f>
        <v>50203.805184000004</v>
      </c>
      <c r="N294" s="33">
        <f>N296+N297</f>
        <v>52211.95739136</v>
      </c>
      <c r="O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</row>
    <row r="295" spans="1:37" s="47" customFormat="1" ht="18" customHeight="1">
      <c r="A295" s="78"/>
      <c r="B295" s="72"/>
      <c r="C295" s="28" t="s">
        <v>6</v>
      </c>
      <c r="D295" s="31"/>
      <c r="E295" s="30">
        <f t="shared" si="52"/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</row>
    <row r="296" spans="1:37" s="47" customFormat="1" ht="15">
      <c r="A296" s="78"/>
      <c r="B296" s="72"/>
      <c r="C296" s="28" t="s">
        <v>7</v>
      </c>
      <c r="D296" s="31" t="s">
        <v>37</v>
      </c>
      <c r="E296" s="30">
        <f t="shared" si="52"/>
        <v>438122.55937536</v>
      </c>
      <c r="F296" s="51">
        <v>29835.9572</v>
      </c>
      <c r="G296" s="33">
        <v>68629.8</v>
      </c>
      <c r="H296" s="33">
        <v>52891</v>
      </c>
      <c r="I296" s="33">
        <v>45029.91</v>
      </c>
      <c r="J296" s="33">
        <v>44631</v>
      </c>
      <c r="K296" s="33">
        <v>46416.24</v>
      </c>
      <c r="L296" s="33">
        <v>48272.8896</v>
      </c>
      <c r="M296" s="33">
        <v>50203.805184000004</v>
      </c>
      <c r="N296" s="33">
        <v>52211.95739136</v>
      </c>
      <c r="O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</row>
    <row r="297" spans="1:37" s="56" customFormat="1" ht="15">
      <c r="A297" s="78"/>
      <c r="B297" s="72"/>
      <c r="C297" s="28" t="s">
        <v>8</v>
      </c>
      <c r="D297" s="31"/>
      <c r="E297" s="30">
        <f t="shared" si="52"/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4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</row>
    <row r="298" spans="1:37" s="47" customFormat="1" ht="30.75" customHeight="1">
      <c r="A298" s="78"/>
      <c r="B298" s="72"/>
      <c r="C298" s="28" t="s">
        <v>108</v>
      </c>
      <c r="D298" s="31"/>
      <c r="E298" s="30">
        <f t="shared" si="52"/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</row>
    <row r="299" spans="1:37" s="47" customFormat="1" ht="16.5" customHeight="1">
      <c r="A299" s="78"/>
      <c r="B299" s="72"/>
      <c r="C299" s="28" t="s">
        <v>109</v>
      </c>
      <c r="D299" s="31"/>
      <c r="E299" s="30">
        <f t="shared" si="52"/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</row>
    <row r="300" spans="1:37" s="47" customFormat="1" ht="30" customHeight="1">
      <c r="A300" s="78"/>
      <c r="B300" s="72"/>
      <c r="C300" s="28" t="s">
        <v>110</v>
      </c>
      <c r="D300" s="31"/>
      <c r="E300" s="30">
        <f t="shared" si="52"/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</row>
    <row r="301" spans="1:37" s="47" customFormat="1" ht="30.75" customHeight="1">
      <c r="A301" s="78"/>
      <c r="B301" s="72"/>
      <c r="C301" s="28" t="s">
        <v>126</v>
      </c>
      <c r="D301" s="31"/>
      <c r="E301" s="30">
        <f t="shared" si="52"/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</row>
    <row r="302" spans="1:37" s="47" customFormat="1" ht="15">
      <c r="A302" s="78" t="s">
        <v>129</v>
      </c>
      <c r="B302" s="72" t="s">
        <v>151</v>
      </c>
      <c r="C302" s="28" t="s">
        <v>32</v>
      </c>
      <c r="D302" s="31"/>
      <c r="E302" s="30">
        <f t="shared" si="52"/>
        <v>207160.44246956415</v>
      </c>
      <c r="F302" s="33">
        <f>SUM(F303:F309)</f>
        <v>11049.02374</v>
      </c>
      <c r="G302" s="33">
        <f>SUM(G303:G309)</f>
        <v>33094.6</v>
      </c>
      <c r="H302" s="33">
        <f>SUM(H303:H309)</f>
        <v>21512.9</v>
      </c>
      <c r="I302" s="33">
        <f>SUM(I303:I309)</f>
        <v>21333.4</v>
      </c>
      <c r="J302" s="33">
        <f>J304+J305</f>
        <v>22186.736</v>
      </c>
      <c r="K302" s="33">
        <f>K304+K305</f>
        <v>23074.20544</v>
      </c>
      <c r="L302" s="33">
        <f>L304+L305</f>
        <v>23997.1736576</v>
      </c>
      <c r="M302" s="33">
        <f>M304+M305</f>
        <v>24957.060603904</v>
      </c>
      <c r="N302" s="33">
        <f>N304+N305</f>
        <v>25955.343028060164</v>
      </c>
      <c r="O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</row>
    <row r="303" spans="1:37" s="47" customFormat="1" ht="18.75" customHeight="1">
      <c r="A303" s="78"/>
      <c r="B303" s="72"/>
      <c r="C303" s="28" t="s">
        <v>6</v>
      </c>
      <c r="D303" s="31"/>
      <c r="E303" s="30">
        <f t="shared" si="52"/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</row>
    <row r="304" spans="1:37" s="47" customFormat="1" ht="15">
      <c r="A304" s="78"/>
      <c r="B304" s="72"/>
      <c r="C304" s="28" t="s">
        <v>7</v>
      </c>
      <c r="D304" s="31" t="s">
        <v>37</v>
      </c>
      <c r="E304" s="30">
        <f t="shared" si="52"/>
        <v>158995.56515756418</v>
      </c>
      <c r="F304" s="33">
        <v>11049.02374</v>
      </c>
      <c r="G304" s="33">
        <v>23094.6</v>
      </c>
      <c r="H304" s="33">
        <v>16512.9</v>
      </c>
      <c r="I304" s="33">
        <v>16333.4</v>
      </c>
      <c r="J304" s="33">
        <f aca="true" t="shared" si="55" ref="J304:N305">I304*1.04</f>
        <v>16986.736</v>
      </c>
      <c r="K304" s="33">
        <f t="shared" si="55"/>
        <v>17666.20544</v>
      </c>
      <c r="L304" s="33">
        <f t="shared" si="55"/>
        <v>18372.8536576</v>
      </c>
      <c r="M304" s="33">
        <f t="shared" si="55"/>
        <v>19107.767803904</v>
      </c>
      <c r="N304" s="33">
        <f t="shared" si="55"/>
        <v>19872.078516060163</v>
      </c>
      <c r="O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</row>
    <row r="305" spans="1:37" s="56" customFormat="1" ht="15">
      <c r="A305" s="78"/>
      <c r="B305" s="72"/>
      <c r="C305" s="28" t="s">
        <v>8</v>
      </c>
      <c r="D305" s="31"/>
      <c r="E305" s="30">
        <f t="shared" si="52"/>
        <v>48164.877312000004</v>
      </c>
      <c r="F305" s="33">
        <v>0</v>
      </c>
      <c r="G305" s="33">
        <v>10000</v>
      </c>
      <c r="H305" s="33">
        <v>5000</v>
      </c>
      <c r="I305" s="33">
        <v>5000</v>
      </c>
      <c r="J305" s="33">
        <f t="shared" si="55"/>
        <v>5200</v>
      </c>
      <c r="K305" s="33">
        <f t="shared" si="55"/>
        <v>5408</v>
      </c>
      <c r="L305" s="33">
        <f t="shared" si="55"/>
        <v>5624.320000000001</v>
      </c>
      <c r="M305" s="33">
        <f t="shared" si="55"/>
        <v>5849.292800000001</v>
      </c>
      <c r="N305" s="33">
        <f t="shared" si="55"/>
        <v>6083.264512000002</v>
      </c>
      <c r="O305" s="34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</row>
    <row r="306" spans="1:37" s="47" customFormat="1" ht="33" customHeight="1">
      <c r="A306" s="78"/>
      <c r="B306" s="72"/>
      <c r="C306" s="28" t="s">
        <v>108</v>
      </c>
      <c r="D306" s="31"/>
      <c r="E306" s="30">
        <f t="shared" si="52"/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</row>
    <row r="307" spans="1:37" s="47" customFormat="1" ht="18.75" customHeight="1">
      <c r="A307" s="78"/>
      <c r="B307" s="72"/>
      <c r="C307" s="28" t="s">
        <v>109</v>
      </c>
      <c r="D307" s="31"/>
      <c r="E307" s="30">
        <f t="shared" si="52"/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</row>
    <row r="308" spans="1:37" s="47" customFormat="1" ht="29.25" customHeight="1">
      <c r="A308" s="78"/>
      <c r="B308" s="72"/>
      <c r="C308" s="28" t="s">
        <v>110</v>
      </c>
      <c r="D308" s="31"/>
      <c r="E308" s="30">
        <f t="shared" si="52"/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</row>
    <row r="309" spans="1:37" s="47" customFormat="1" ht="29.25" customHeight="1">
      <c r="A309" s="78"/>
      <c r="B309" s="72"/>
      <c r="C309" s="28" t="s">
        <v>126</v>
      </c>
      <c r="D309" s="31"/>
      <c r="E309" s="30">
        <f t="shared" si="52"/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</row>
    <row r="310" spans="1:37" s="47" customFormat="1" ht="18" customHeight="1">
      <c r="A310" s="78" t="s">
        <v>130</v>
      </c>
      <c r="B310" s="72" t="s">
        <v>121</v>
      </c>
      <c r="C310" s="28" t="s">
        <v>32</v>
      </c>
      <c r="D310" s="31"/>
      <c r="E310" s="30">
        <f t="shared" si="52"/>
        <v>0</v>
      </c>
      <c r="F310" s="33">
        <f>SUM(F311:F317)</f>
        <v>0</v>
      </c>
      <c r="G310" s="33">
        <f>SUM(G311:G317)</f>
        <v>0</v>
      </c>
      <c r="H310" s="33">
        <f>SUM(H311:H317)</f>
        <v>0</v>
      </c>
      <c r="I310" s="33">
        <f aca="true" t="shared" si="56" ref="I310:N310">I312+I313</f>
        <v>0</v>
      </c>
      <c r="J310" s="33">
        <f t="shared" si="56"/>
        <v>0</v>
      </c>
      <c r="K310" s="33">
        <f t="shared" si="56"/>
        <v>0</v>
      </c>
      <c r="L310" s="33">
        <f t="shared" si="56"/>
        <v>0</v>
      </c>
      <c r="M310" s="33">
        <f t="shared" si="56"/>
        <v>0</v>
      </c>
      <c r="N310" s="33">
        <f t="shared" si="56"/>
        <v>0</v>
      </c>
      <c r="O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</row>
    <row r="311" spans="1:37" s="47" customFormat="1" ht="17.25" customHeight="1">
      <c r="A311" s="78"/>
      <c r="B311" s="72"/>
      <c r="C311" s="28" t="s">
        <v>6</v>
      </c>
      <c r="D311" s="31"/>
      <c r="E311" s="30">
        <f t="shared" si="52"/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</row>
    <row r="312" spans="1:37" s="47" customFormat="1" ht="16.5" customHeight="1">
      <c r="A312" s="78"/>
      <c r="B312" s="72"/>
      <c r="C312" s="28" t="s">
        <v>7</v>
      </c>
      <c r="D312" s="31" t="s">
        <v>37</v>
      </c>
      <c r="E312" s="30">
        <f t="shared" si="52"/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</row>
    <row r="313" spans="1:37" s="56" customFormat="1" ht="16.5" customHeight="1">
      <c r="A313" s="78"/>
      <c r="B313" s="72"/>
      <c r="C313" s="28" t="s">
        <v>8</v>
      </c>
      <c r="D313" s="31"/>
      <c r="E313" s="30">
        <f t="shared" si="52"/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4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</row>
    <row r="314" spans="1:37" s="47" customFormat="1" ht="33" customHeight="1">
      <c r="A314" s="78"/>
      <c r="B314" s="72"/>
      <c r="C314" s="28" t="s">
        <v>108</v>
      </c>
      <c r="D314" s="31"/>
      <c r="E314" s="30">
        <f t="shared" si="52"/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</row>
    <row r="315" spans="1:37" s="47" customFormat="1" ht="16.5" customHeight="1">
      <c r="A315" s="78"/>
      <c r="B315" s="72"/>
      <c r="C315" s="28" t="s">
        <v>109</v>
      </c>
      <c r="D315" s="31"/>
      <c r="E315" s="30">
        <f t="shared" si="52"/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</row>
    <row r="316" spans="1:37" s="47" customFormat="1" ht="33" customHeight="1">
      <c r="A316" s="78"/>
      <c r="B316" s="72"/>
      <c r="C316" s="28" t="s">
        <v>110</v>
      </c>
      <c r="D316" s="31"/>
      <c r="E316" s="30">
        <f t="shared" si="52"/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</row>
    <row r="317" spans="1:37" s="47" customFormat="1" ht="33.75" customHeight="1">
      <c r="A317" s="78"/>
      <c r="B317" s="72"/>
      <c r="C317" s="28" t="s">
        <v>126</v>
      </c>
      <c r="D317" s="31"/>
      <c r="E317" s="30">
        <f t="shared" si="52"/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</row>
    <row r="318" spans="1:37" s="47" customFormat="1" ht="13.5" customHeight="1">
      <c r="A318" s="78" t="s">
        <v>131</v>
      </c>
      <c r="B318" s="72" t="s">
        <v>122</v>
      </c>
      <c r="C318" s="28" t="s">
        <v>32</v>
      </c>
      <c r="D318" s="31"/>
      <c r="E318" s="30">
        <f t="shared" si="52"/>
        <v>34600</v>
      </c>
      <c r="F318" s="33">
        <f>SUM(F319:F325)</f>
        <v>0</v>
      </c>
      <c r="G318" s="33">
        <f>SUM(G319:G325)</f>
        <v>600</v>
      </c>
      <c r="H318" s="33">
        <f>SUM(H319:H325)</f>
        <v>4500</v>
      </c>
      <c r="I318" s="33">
        <f aca="true" t="shared" si="57" ref="I318:N318">I320+I321</f>
        <v>4500</v>
      </c>
      <c r="J318" s="33">
        <f t="shared" si="57"/>
        <v>5000</v>
      </c>
      <c r="K318" s="33">
        <f t="shared" si="57"/>
        <v>5000</v>
      </c>
      <c r="L318" s="33">
        <f t="shared" si="57"/>
        <v>5000</v>
      </c>
      <c r="M318" s="33">
        <f t="shared" si="57"/>
        <v>5000</v>
      </c>
      <c r="N318" s="33">
        <f t="shared" si="57"/>
        <v>5000</v>
      </c>
      <c r="O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</row>
    <row r="319" spans="1:37" s="47" customFormat="1" ht="15.75" customHeight="1">
      <c r="A319" s="78"/>
      <c r="B319" s="72"/>
      <c r="C319" s="28" t="s">
        <v>6</v>
      </c>
      <c r="D319" s="31"/>
      <c r="E319" s="30">
        <f t="shared" si="52"/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</row>
    <row r="320" spans="1:37" s="47" customFormat="1" ht="16.5" customHeight="1">
      <c r="A320" s="78"/>
      <c r="B320" s="72"/>
      <c r="C320" s="28" t="s">
        <v>7</v>
      </c>
      <c r="D320" s="31" t="s">
        <v>37</v>
      </c>
      <c r="E320" s="30">
        <f t="shared" si="52"/>
        <v>34600</v>
      </c>
      <c r="F320" s="33">
        <v>0</v>
      </c>
      <c r="G320" s="33">
        <v>600</v>
      </c>
      <c r="H320" s="33">
        <v>4500</v>
      </c>
      <c r="I320" s="33">
        <v>4500</v>
      </c>
      <c r="J320" s="33">
        <v>5000</v>
      </c>
      <c r="K320" s="33">
        <v>5000</v>
      </c>
      <c r="L320" s="33">
        <v>5000</v>
      </c>
      <c r="M320" s="33">
        <v>5000</v>
      </c>
      <c r="N320" s="33">
        <v>5000</v>
      </c>
      <c r="O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</row>
    <row r="321" spans="1:37" s="56" customFormat="1" ht="17.25" customHeight="1">
      <c r="A321" s="78"/>
      <c r="B321" s="72"/>
      <c r="C321" s="28" t="s">
        <v>8</v>
      </c>
      <c r="D321" s="31"/>
      <c r="E321" s="30">
        <f t="shared" si="52"/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4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</row>
    <row r="322" spans="1:37" s="47" customFormat="1" ht="30" customHeight="1">
      <c r="A322" s="78"/>
      <c r="B322" s="72"/>
      <c r="C322" s="28" t="s">
        <v>108</v>
      </c>
      <c r="D322" s="31"/>
      <c r="E322" s="30">
        <f t="shared" si="52"/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</row>
    <row r="323" spans="1:37" s="47" customFormat="1" ht="16.5" customHeight="1">
      <c r="A323" s="78"/>
      <c r="B323" s="72"/>
      <c r="C323" s="28" t="s">
        <v>109</v>
      </c>
      <c r="D323" s="31"/>
      <c r="E323" s="30">
        <f t="shared" si="52"/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</row>
    <row r="324" spans="1:37" s="47" customFormat="1" ht="17.25" customHeight="1">
      <c r="A324" s="78"/>
      <c r="B324" s="72"/>
      <c r="C324" s="28" t="s">
        <v>110</v>
      </c>
      <c r="D324" s="31"/>
      <c r="E324" s="30">
        <f t="shared" si="52"/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</row>
    <row r="325" spans="1:37" s="47" customFormat="1" ht="33.75" customHeight="1">
      <c r="A325" s="78"/>
      <c r="B325" s="72"/>
      <c r="C325" s="28" t="s">
        <v>126</v>
      </c>
      <c r="D325" s="31"/>
      <c r="E325" s="30">
        <f t="shared" si="52"/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</row>
    <row r="326" spans="1:37" s="47" customFormat="1" ht="15" customHeight="1">
      <c r="A326" s="78" t="s">
        <v>132</v>
      </c>
      <c r="B326" s="72" t="s">
        <v>156</v>
      </c>
      <c r="C326" s="28" t="s">
        <v>32</v>
      </c>
      <c r="D326" s="29"/>
      <c r="E326" s="30">
        <f t="shared" si="52"/>
        <v>292464.89382051403</v>
      </c>
      <c r="F326" s="33">
        <f aca="true" t="shared" si="58" ref="F326:N326">F328+F333</f>
        <v>28824.16351</v>
      </c>
      <c r="G326" s="33">
        <f t="shared" si="58"/>
        <v>78150.785</v>
      </c>
      <c r="H326" s="33">
        <f t="shared" si="58"/>
        <v>23296.696</v>
      </c>
      <c r="I326" s="33">
        <f t="shared" si="58"/>
        <v>24452.56284</v>
      </c>
      <c r="J326" s="33">
        <f t="shared" si="58"/>
        <v>25430.6653536</v>
      </c>
      <c r="K326" s="33">
        <f t="shared" si="58"/>
        <v>26447.891967744</v>
      </c>
      <c r="L326" s="33">
        <f t="shared" si="58"/>
        <v>27505.807646453763</v>
      </c>
      <c r="M326" s="33">
        <f t="shared" si="58"/>
        <v>28606.039952311912</v>
      </c>
      <c r="N326" s="33">
        <f t="shared" si="58"/>
        <v>29750.281550404394</v>
      </c>
      <c r="O326" s="36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</row>
    <row r="327" spans="1:37" s="47" customFormat="1" ht="14.25" customHeight="1">
      <c r="A327" s="78"/>
      <c r="B327" s="72"/>
      <c r="C327" s="28" t="s">
        <v>6</v>
      </c>
      <c r="D327" s="31"/>
      <c r="E327" s="30">
        <f t="shared" si="52"/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7"/>
      <c r="P327" s="37"/>
      <c r="Q327" s="37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</row>
    <row r="328" spans="1:37" s="47" customFormat="1" ht="14.25" customHeight="1">
      <c r="A328" s="78"/>
      <c r="B328" s="72"/>
      <c r="C328" s="28" t="s">
        <v>99</v>
      </c>
      <c r="D328" s="31"/>
      <c r="E328" s="30">
        <f t="shared" si="52"/>
        <v>217740.45821235792</v>
      </c>
      <c r="F328" s="33">
        <f>F329+F330+F331+F332</f>
        <v>21067.013509999997</v>
      </c>
      <c r="G328" s="33">
        <f>G329+G330+G331+G332</f>
        <v>70393.63500000001</v>
      </c>
      <c r="H328" s="33">
        <f>H329+H330+H331+H332</f>
        <v>15539.546</v>
      </c>
      <c r="I328" s="33">
        <f>I329+I330+I331+I332</f>
        <v>16695.41284</v>
      </c>
      <c r="J328" s="33">
        <f>SUM(J329:J332)</f>
        <v>17363.2293536</v>
      </c>
      <c r="K328" s="33">
        <f>SUM(K329:K332)</f>
        <v>18057.758527744</v>
      </c>
      <c r="L328" s="33">
        <f>SUM(L329:L332)</f>
        <v>18780.068868853763</v>
      </c>
      <c r="M328" s="33">
        <f>SUM(M329:M332)</f>
        <v>19531.271623607914</v>
      </c>
      <c r="N328" s="33">
        <f>SUM(N329:N332)</f>
        <v>20312.522488552233</v>
      </c>
      <c r="O328" s="37"/>
      <c r="P328" s="37"/>
      <c r="Q328" s="37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</row>
    <row r="329" spans="1:37" s="47" customFormat="1" ht="15">
      <c r="A329" s="78"/>
      <c r="B329" s="72"/>
      <c r="C329" s="28" t="s">
        <v>99</v>
      </c>
      <c r="D329" s="31" t="s">
        <v>38</v>
      </c>
      <c r="E329" s="30">
        <f t="shared" si="52"/>
        <v>69599.31382688</v>
      </c>
      <c r="F329" s="33">
        <v>12124.86596</v>
      </c>
      <c r="G329" s="33">
        <v>10150</v>
      </c>
      <c r="H329" s="33">
        <v>6200</v>
      </c>
      <c r="I329" s="33">
        <v>6200</v>
      </c>
      <c r="J329" s="33">
        <f aca="true" t="shared" si="59" ref="J329:N330">I329*1.04</f>
        <v>6448</v>
      </c>
      <c r="K329" s="33">
        <f t="shared" si="59"/>
        <v>6705.92</v>
      </c>
      <c r="L329" s="33">
        <f t="shared" si="59"/>
        <v>6974.156800000001</v>
      </c>
      <c r="M329" s="33">
        <f t="shared" si="59"/>
        <v>7253.123072000001</v>
      </c>
      <c r="N329" s="33">
        <f t="shared" si="59"/>
        <v>7543.247994880002</v>
      </c>
      <c r="O329" s="36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</row>
    <row r="330" spans="1:37" s="47" customFormat="1" ht="15">
      <c r="A330" s="78"/>
      <c r="B330" s="72"/>
      <c r="C330" s="28" t="s">
        <v>99</v>
      </c>
      <c r="D330" s="31" t="s">
        <v>41</v>
      </c>
      <c r="E330" s="30">
        <f t="shared" si="52"/>
        <v>131995.16892307793</v>
      </c>
      <c r="F330" s="33">
        <v>7862.14755</v>
      </c>
      <c r="G330" s="33">
        <v>52810.635</v>
      </c>
      <c r="H330" s="33">
        <v>8339.546</v>
      </c>
      <c r="I330" s="33">
        <v>9495.41284</v>
      </c>
      <c r="J330" s="33">
        <f t="shared" si="59"/>
        <v>9875.229353600002</v>
      </c>
      <c r="K330" s="33">
        <f t="shared" si="59"/>
        <v>10270.238527744003</v>
      </c>
      <c r="L330" s="33">
        <f t="shared" si="59"/>
        <v>10681.048068853763</v>
      </c>
      <c r="M330" s="33">
        <f t="shared" si="59"/>
        <v>11108.289991607913</v>
      </c>
      <c r="N330" s="33">
        <f t="shared" si="59"/>
        <v>11552.621591272231</v>
      </c>
      <c r="O330" s="36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</row>
    <row r="331" spans="1:37" s="47" customFormat="1" ht="15">
      <c r="A331" s="78"/>
      <c r="B331" s="72"/>
      <c r="C331" s="28" t="s">
        <v>99</v>
      </c>
      <c r="D331" s="31" t="s">
        <v>42</v>
      </c>
      <c r="E331" s="30">
        <f t="shared" si="52"/>
        <v>5583</v>
      </c>
      <c r="F331" s="33">
        <v>0</v>
      </c>
      <c r="G331" s="33">
        <v>5583</v>
      </c>
      <c r="H331" s="33">
        <v>0</v>
      </c>
      <c r="I331" s="33">
        <v>0</v>
      </c>
      <c r="J331" s="33">
        <f>I331*1.4</f>
        <v>0</v>
      </c>
      <c r="K331" s="33">
        <f>J331*1.4</f>
        <v>0</v>
      </c>
      <c r="L331" s="33">
        <f>K331*1.4</f>
        <v>0</v>
      </c>
      <c r="M331" s="33">
        <f>L331*1.4</f>
        <v>0</v>
      </c>
      <c r="N331" s="33">
        <f>M331*1.4</f>
        <v>0</v>
      </c>
      <c r="O331" s="36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</row>
    <row r="332" spans="1:37" s="47" customFormat="1" ht="15">
      <c r="A332" s="78"/>
      <c r="B332" s="72"/>
      <c r="C332" s="28" t="s">
        <v>99</v>
      </c>
      <c r="D332" s="31" t="s">
        <v>39</v>
      </c>
      <c r="E332" s="30">
        <f t="shared" si="52"/>
        <v>10562.975462400002</v>
      </c>
      <c r="F332" s="33">
        <v>1080</v>
      </c>
      <c r="G332" s="33">
        <v>1850</v>
      </c>
      <c r="H332" s="33">
        <v>1000</v>
      </c>
      <c r="I332" s="33">
        <v>1000</v>
      </c>
      <c r="J332" s="33">
        <f>I332*1.04</f>
        <v>1040</v>
      </c>
      <c r="K332" s="33">
        <f>J332*1.04</f>
        <v>1081.6000000000001</v>
      </c>
      <c r="L332" s="33">
        <f>K332*1.04</f>
        <v>1124.8640000000003</v>
      </c>
      <c r="M332" s="33">
        <f>L332*1.04</f>
        <v>1169.8585600000004</v>
      </c>
      <c r="N332" s="33">
        <f>M332*1.04</f>
        <v>1216.6529024000004</v>
      </c>
      <c r="O332" s="36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</row>
    <row r="333" spans="1:37" s="56" customFormat="1" ht="15">
      <c r="A333" s="78"/>
      <c r="B333" s="72"/>
      <c r="C333" s="28" t="s">
        <v>8</v>
      </c>
      <c r="D333" s="31"/>
      <c r="E333" s="30">
        <f t="shared" si="52"/>
        <v>74724.43560815616</v>
      </c>
      <c r="F333" s="33">
        <v>7757.15</v>
      </c>
      <c r="G333" s="33">
        <v>7757.15</v>
      </c>
      <c r="H333" s="33">
        <v>7757.15</v>
      </c>
      <c r="I333" s="33">
        <v>7757.15</v>
      </c>
      <c r="J333" s="33">
        <f>I333*1.04</f>
        <v>8067.436</v>
      </c>
      <c r="K333" s="33">
        <f aca="true" t="shared" si="60" ref="K333:N336">J333*1.04</f>
        <v>8390.13344</v>
      </c>
      <c r="L333" s="33">
        <f t="shared" si="60"/>
        <v>8725.7387776</v>
      </c>
      <c r="M333" s="33">
        <f t="shared" si="60"/>
        <v>9074.768328704</v>
      </c>
      <c r="N333" s="33">
        <f t="shared" si="60"/>
        <v>9437.75906185216</v>
      </c>
      <c r="O333" s="34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s="47" customFormat="1" ht="30.75" customHeight="1">
      <c r="A334" s="78"/>
      <c r="B334" s="72"/>
      <c r="C334" s="28" t="s">
        <v>108</v>
      </c>
      <c r="D334" s="31"/>
      <c r="E334" s="30">
        <f t="shared" si="52"/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f>I334*1.04</f>
        <v>0</v>
      </c>
      <c r="K334" s="33">
        <f t="shared" si="60"/>
        <v>0</v>
      </c>
      <c r="L334" s="33">
        <f t="shared" si="60"/>
        <v>0</v>
      </c>
      <c r="M334" s="33">
        <f t="shared" si="60"/>
        <v>0</v>
      </c>
      <c r="N334" s="33">
        <f t="shared" si="60"/>
        <v>0</v>
      </c>
      <c r="O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</row>
    <row r="335" spans="1:37" s="47" customFormat="1" ht="18" customHeight="1">
      <c r="A335" s="78"/>
      <c r="B335" s="72"/>
      <c r="C335" s="28" t="s">
        <v>109</v>
      </c>
      <c r="D335" s="31"/>
      <c r="E335" s="30">
        <f t="shared" si="52"/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f>I335*1.04</f>
        <v>0</v>
      </c>
      <c r="K335" s="33">
        <f t="shared" si="60"/>
        <v>0</v>
      </c>
      <c r="L335" s="33">
        <f t="shared" si="60"/>
        <v>0</v>
      </c>
      <c r="M335" s="33">
        <f t="shared" si="60"/>
        <v>0</v>
      </c>
      <c r="N335" s="33">
        <f t="shared" si="60"/>
        <v>0</v>
      </c>
      <c r="O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</row>
    <row r="336" spans="1:37" s="47" customFormat="1" ht="30.75" customHeight="1">
      <c r="A336" s="78"/>
      <c r="B336" s="72"/>
      <c r="C336" s="28" t="s">
        <v>110</v>
      </c>
      <c r="D336" s="31"/>
      <c r="E336" s="30">
        <f t="shared" si="52"/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f>I336*1.04</f>
        <v>0</v>
      </c>
      <c r="K336" s="33">
        <f t="shared" si="60"/>
        <v>0</v>
      </c>
      <c r="L336" s="33">
        <f t="shared" si="60"/>
        <v>0</v>
      </c>
      <c r="M336" s="33">
        <f t="shared" si="60"/>
        <v>0</v>
      </c>
      <c r="N336" s="33">
        <f t="shared" si="60"/>
        <v>0</v>
      </c>
      <c r="O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</row>
    <row r="337" spans="1:37" s="47" customFormat="1" ht="30.75" customHeight="1">
      <c r="A337" s="78"/>
      <c r="B337" s="72"/>
      <c r="C337" s="28" t="s">
        <v>126</v>
      </c>
      <c r="D337" s="31"/>
      <c r="E337" s="30">
        <f t="shared" si="52"/>
        <v>0</v>
      </c>
      <c r="F337" s="33">
        <v>0</v>
      </c>
      <c r="G337" s="33">
        <v>0</v>
      </c>
      <c r="H337" s="33">
        <v>0</v>
      </c>
      <c r="I337" s="33">
        <v>0</v>
      </c>
      <c r="J337" s="33"/>
      <c r="K337" s="33"/>
      <c r="L337" s="33"/>
      <c r="M337" s="33"/>
      <c r="N337" s="33"/>
      <c r="O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</row>
    <row r="338" spans="1:37" s="47" customFormat="1" ht="15">
      <c r="A338" s="78" t="s">
        <v>174</v>
      </c>
      <c r="B338" s="72" t="s">
        <v>175</v>
      </c>
      <c r="C338" s="28" t="s">
        <v>32</v>
      </c>
      <c r="D338" s="29"/>
      <c r="E338" s="30">
        <f aca="true" t="shared" si="61" ref="E338:E346">SUM(F338:N338)</f>
        <v>711534.3096886527</v>
      </c>
      <c r="F338" s="33">
        <f aca="true" t="shared" si="62" ref="F338:N338">F340+F342</f>
        <v>0</v>
      </c>
      <c r="G338" s="33">
        <f t="shared" si="62"/>
        <v>0</v>
      </c>
      <c r="H338" s="33">
        <f t="shared" si="62"/>
        <v>92657.85000000002</v>
      </c>
      <c r="I338" s="33">
        <f t="shared" si="62"/>
        <v>94747.7</v>
      </c>
      <c r="J338" s="33">
        <f t="shared" si="62"/>
        <v>96768.37999999999</v>
      </c>
      <c r="K338" s="33">
        <f t="shared" si="62"/>
        <v>100639.1152</v>
      </c>
      <c r="L338" s="33">
        <f t="shared" si="62"/>
        <v>104664.679808</v>
      </c>
      <c r="M338" s="33">
        <f t="shared" si="62"/>
        <v>108851.26700032</v>
      </c>
      <c r="N338" s="33">
        <f t="shared" si="62"/>
        <v>113205.31768033281</v>
      </c>
      <c r="O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</row>
    <row r="339" spans="1:16" ht="29.25" customHeight="1">
      <c r="A339" s="78"/>
      <c r="B339" s="72"/>
      <c r="C339" s="28" t="s">
        <v>6</v>
      </c>
      <c r="D339" s="31"/>
      <c r="E339" s="30">
        <f t="shared" si="61"/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45"/>
      <c r="P339" s="45"/>
    </row>
    <row r="340" spans="1:16" ht="15">
      <c r="A340" s="78"/>
      <c r="B340" s="72"/>
      <c r="C340" s="28" t="s">
        <v>99</v>
      </c>
      <c r="D340" s="31"/>
      <c r="E340" s="30">
        <f t="shared" si="61"/>
        <v>711534.3096886527</v>
      </c>
      <c r="F340" s="33">
        <f aca="true" t="shared" si="63" ref="F340:N340">F341</f>
        <v>0</v>
      </c>
      <c r="G340" s="33">
        <f t="shared" si="63"/>
        <v>0</v>
      </c>
      <c r="H340" s="33">
        <f t="shared" si="63"/>
        <v>92657.85000000002</v>
      </c>
      <c r="I340" s="33">
        <f t="shared" si="63"/>
        <v>94747.7</v>
      </c>
      <c r="J340" s="33">
        <f t="shared" si="63"/>
        <v>96768.37999999999</v>
      </c>
      <c r="K340" s="33">
        <f t="shared" si="63"/>
        <v>100639.1152</v>
      </c>
      <c r="L340" s="33">
        <f t="shared" si="63"/>
        <v>104664.679808</v>
      </c>
      <c r="M340" s="33">
        <f t="shared" si="63"/>
        <v>108851.26700032</v>
      </c>
      <c r="N340" s="33">
        <f t="shared" si="63"/>
        <v>113205.31768033281</v>
      </c>
      <c r="O340" s="37"/>
      <c r="P340" s="54"/>
    </row>
    <row r="341" spans="1:16" ht="15">
      <c r="A341" s="78"/>
      <c r="B341" s="72"/>
      <c r="C341" s="28" t="s">
        <v>99</v>
      </c>
      <c r="D341" s="31" t="s">
        <v>37</v>
      </c>
      <c r="E341" s="30">
        <f t="shared" si="61"/>
        <v>711534.3096886527</v>
      </c>
      <c r="F341" s="33">
        <v>0</v>
      </c>
      <c r="G341" s="33">
        <v>0</v>
      </c>
      <c r="H341" s="33">
        <v>92657.85000000002</v>
      </c>
      <c r="I341" s="33">
        <v>94747.7</v>
      </c>
      <c r="J341" s="33">
        <v>96768.37999999999</v>
      </c>
      <c r="K341" s="33">
        <v>100639.1152</v>
      </c>
      <c r="L341" s="33">
        <v>104664.679808</v>
      </c>
      <c r="M341" s="33">
        <v>108851.26700032</v>
      </c>
      <c r="N341" s="33">
        <v>113205.31768033281</v>
      </c>
      <c r="O341" s="37"/>
      <c r="P341" s="54"/>
    </row>
    <row r="342" spans="1:16" ht="15">
      <c r="A342" s="78"/>
      <c r="B342" s="72"/>
      <c r="C342" s="28" t="s">
        <v>8</v>
      </c>
      <c r="D342" s="31"/>
      <c r="E342" s="30">
        <f t="shared" si="61"/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f>I342*1.04</f>
        <v>0</v>
      </c>
      <c r="K342" s="33">
        <f aca="true" t="shared" si="64" ref="K342:N345">J342*1.04</f>
        <v>0</v>
      </c>
      <c r="L342" s="33">
        <f t="shared" si="64"/>
        <v>0</v>
      </c>
      <c r="M342" s="33">
        <f t="shared" si="64"/>
        <v>0</v>
      </c>
      <c r="N342" s="33">
        <f t="shared" si="64"/>
        <v>0</v>
      </c>
      <c r="O342" s="37"/>
      <c r="P342" s="54"/>
    </row>
    <row r="343" spans="1:16" ht="29.25" customHeight="1">
      <c r="A343" s="78"/>
      <c r="B343" s="72"/>
      <c r="C343" s="28" t="s">
        <v>108</v>
      </c>
      <c r="D343" s="31"/>
      <c r="E343" s="30">
        <f t="shared" si="61"/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f>I343*1.04</f>
        <v>0</v>
      </c>
      <c r="K343" s="33">
        <f t="shared" si="64"/>
        <v>0</v>
      </c>
      <c r="L343" s="33">
        <f t="shared" si="64"/>
        <v>0</v>
      </c>
      <c r="M343" s="33">
        <f t="shared" si="64"/>
        <v>0</v>
      </c>
      <c r="N343" s="33">
        <f t="shared" si="64"/>
        <v>0</v>
      </c>
      <c r="O343" s="37"/>
      <c r="P343" s="54"/>
    </row>
    <row r="344" spans="1:16" ht="13.5" customHeight="1">
      <c r="A344" s="78"/>
      <c r="B344" s="72"/>
      <c r="C344" s="28" t="s">
        <v>4</v>
      </c>
      <c r="D344" s="31"/>
      <c r="E344" s="30">
        <f t="shared" si="61"/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f>I344*1.04</f>
        <v>0</v>
      </c>
      <c r="K344" s="33">
        <f t="shared" si="64"/>
        <v>0</v>
      </c>
      <c r="L344" s="33">
        <f t="shared" si="64"/>
        <v>0</v>
      </c>
      <c r="M344" s="33">
        <f t="shared" si="64"/>
        <v>0</v>
      </c>
      <c r="N344" s="33">
        <f t="shared" si="64"/>
        <v>0</v>
      </c>
      <c r="O344" s="37"/>
      <c r="P344" s="54"/>
    </row>
    <row r="345" spans="1:16" ht="28.5" customHeight="1">
      <c r="A345" s="78"/>
      <c r="B345" s="72"/>
      <c r="C345" s="28" t="s">
        <v>110</v>
      </c>
      <c r="D345" s="31"/>
      <c r="E345" s="30">
        <f t="shared" si="61"/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f>I345*1.04</f>
        <v>0</v>
      </c>
      <c r="K345" s="33">
        <f t="shared" si="64"/>
        <v>0</v>
      </c>
      <c r="L345" s="33">
        <f t="shared" si="64"/>
        <v>0</v>
      </c>
      <c r="M345" s="33">
        <f t="shared" si="64"/>
        <v>0</v>
      </c>
      <c r="N345" s="33">
        <f t="shared" si="64"/>
        <v>0</v>
      </c>
      <c r="O345" s="37"/>
      <c r="P345" s="54"/>
    </row>
    <row r="346" spans="1:16" ht="29.25" customHeight="1">
      <c r="A346" s="78"/>
      <c r="B346" s="72"/>
      <c r="C346" s="28" t="s">
        <v>126</v>
      </c>
      <c r="D346" s="31"/>
      <c r="E346" s="30">
        <f t="shared" si="61"/>
        <v>0</v>
      </c>
      <c r="F346" s="33">
        <v>0</v>
      </c>
      <c r="G346" s="33">
        <v>0</v>
      </c>
      <c r="H346" s="33">
        <v>0</v>
      </c>
      <c r="I346" s="33">
        <v>0</v>
      </c>
      <c r="J346" s="33"/>
      <c r="K346" s="33"/>
      <c r="L346" s="33"/>
      <c r="M346" s="33"/>
      <c r="N346" s="33"/>
      <c r="O346" s="37"/>
      <c r="P346" s="54"/>
    </row>
    <row r="347" spans="1:16" ht="28.5" customHeight="1">
      <c r="A347" s="79" t="s">
        <v>36</v>
      </c>
      <c r="B347" s="82" t="s">
        <v>140</v>
      </c>
      <c r="C347" s="28" t="s">
        <v>32</v>
      </c>
      <c r="D347" s="29"/>
      <c r="E347" s="30">
        <f aca="true" t="shared" si="65" ref="E347:E410">SUM(F347:N347)</f>
        <v>96121.60714084154</v>
      </c>
      <c r="F347" s="35">
        <f aca="true" t="shared" si="66" ref="F347:N347">F349+F355</f>
        <v>8776.82648</v>
      </c>
      <c r="G347" s="35">
        <f t="shared" si="66"/>
        <v>13500</v>
      </c>
      <c r="H347" s="35">
        <f t="shared" si="66"/>
        <v>8847.70642</v>
      </c>
      <c r="I347" s="35">
        <f t="shared" si="66"/>
        <v>9799.08257</v>
      </c>
      <c r="J347" s="35">
        <f t="shared" si="66"/>
        <v>10191.045872800001</v>
      </c>
      <c r="K347" s="35">
        <f t="shared" si="66"/>
        <v>10598.687707712</v>
      </c>
      <c r="L347" s="35">
        <f t="shared" si="66"/>
        <v>11022.63521602048</v>
      </c>
      <c r="M347" s="35">
        <f t="shared" si="66"/>
        <v>11463.540624661302</v>
      </c>
      <c r="N347" s="35">
        <f t="shared" si="66"/>
        <v>11922.082249647756</v>
      </c>
      <c r="O347" s="37"/>
      <c r="P347" s="54"/>
    </row>
    <row r="348" spans="1:16" ht="18.75" customHeight="1">
      <c r="A348" s="80"/>
      <c r="B348" s="83"/>
      <c r="C348" s="28" t="s">
        <v>6</v>
      </c>
      <c r="D348" s="29"/>
      <c r="E348" s="30">
        <f t="shared" si="65"/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7"/>
      <c r="P348" s="54"/>
    </row>
    <row r="349" spans="1:16" ht="30.75" customHeight="1">
      <c r="A349" s="80"/>
      <c r="B349" s="83"/>
      <c r="C349" s="28" t="s">
        <v>7</v>
      </c>
      <c r="D349" s="29"/>
      <c r="E349" s="30">
        <f t="shared" si="65"/>
        <v>69742.57339236155</v>
      </c>
      <c r="F349" s="35">
        <f aca="true" t="shared" si="67" ref="F349:N349">F350+F351+F352+F353+F354</f>
        <v>6306.82648</v>
      </c>
      <c r="G349" s="35">
        <f t="shared" si="67"/>
        <v>9800</v>
      </c>
      <c r="H349" s="35">
        <f t="shared" si="67"/>
        <v>6547.70642</v>
      </c>
      <c r="I349" s="35">
        <f t="shared" si="67"/>
        <v>7099.0825700000005</v>
      </c>
      <c r="J349" s="35">
        <f t="shared" si="67"/>
        <v>7383.0458728</v>
      </c>
      <c r="K349" s="35">
        <f t="shared" si="67"/>
        <v>7678.367707712</v>
      </c>
      <c r="L349" s="35">
        <f t="shared" si="67"/>
        <v>7985.502416020481</v>
      </c>
      <c r="M349" s="35">
        <f t="shared" si="67"/>
        <v>8304.922512661302</v>
      </c>
      <c r="N349" s="35">
        <f t="shared" si="67"/>
        <v>8637.119413167755</v>
      </c>
      <c r="O349" s="37"/>
      <c r="P349" s="54"/>
    </row>
    <row r="350" spans="1:16" ht="18" customHeight="1">
      <c r="A350" s="80"/>
      <c r="B350" s="83"/>
      <c r="C350" s="28" t="s">
        <v>7</v>
      </c>
      <c r="D350" s="26">
        <v>819</v>
      </c>
      <c r="E350" s="30">
        <f t="shared" si="65"/>
        <v>18402.653378560004</v>
      </c>
      <c r="F350" s="35">
        <f>F362+F380+F403</f>
        <v>1900</v>
      </c>
      <c r="G350" s="35">
        <f aca="true" t="shared" si="68" ref="G350:N350">G362+G380+G403</f>
        <v>2000</v>
      </c>
      <c r="H350" s="35">
        <f t="shared" si="68"/>
        <v>1900</v>
      </c>
      <c r="I350" s="35">
        <f t="shared" si="68"/>
        <v>1900</v>
      </c>
      <c r="J350" s="35">
        <f t="shared" si="68"/>
        <v>1976</v>
      </c>
      <c r="K350" s="35">
        <f t="shared" si="68"/>
        <v>2055.04</v>
      </c>
      <c r="L350" s="35">
        <f t="shared" si="68"/>
        <v>2137.2416000000003</v>
      </c>
      <c r="M350" s="35">
        <f t="shared" si="68"/>
        <v>2222.7312640000005</v>
      </c>
      <c r="N350" s="35">
        <f t="shared" si="68"/>
        <v>2311.6405145600006</v>
      </c>
      <c r="O350" s="37"/>
      <c r="P350" s="54"/>
    </row>
    <row r="351" spans="1:16" ht="15" customHeight="1">
      <c r="A351" s="80"/>
      <c r="B351" s="83"/>
      <c r="C351" s="28" t="s">
        <v>7</v>
      </c>
      <c r="D351" s="26">
        <v>813</v>
      </c>
      <c r="E351" s="30">
        <f t="shared" si="65"/>
        <v>13144.368101120002</v>
      </c>
      <c r="F351" s="35">
        <f aca="true" t="shared" si="69" ref="F351:I352">F371</f>
        <v>1421.5</v>
      </c>
      <c r="G351" s="35">
        <f t="shared" si="69"/>
        <v>1800</v>
      </c>
      <c r="H351" s="35">
        <f t="shared" si="69"/>
        <v>1300</v>
      </c>
      <c r="I351" s="35">
        <f t="shared" si="69"/>
        <v>1300</v>
      </c>
      <c r="J351" s="35">
        <f aca="true" t="shared" si="70" ref="J351:N352">J371</f>
        <v>1352</v>
      </c>
      <c r="K351" s="35">
        <f t="shared" si="70"/>
        <v>1406.0800000000002</v>
      </c>
      <c r="L351" s="35">
        <f t="shared" si="70"/>
        <v>1462.3232000000003</v>
      </c>
      <c r="M351" s="35">
        <f t="shared" si="70"/>
        <v>1520.8161280000004</v>
      </c>
      <c r="N351" s="35">
        <f t="shared" si="70"/>
        <v>1581.6487731200004</v>
      </c>
      <c r="O351" s="38"/>
      <c r="P351" s="54"/>
    </row>
    <row r="352" spans="1:16" ht="15.75" customHeight="1">
      <c r="A352" s="80"/>
      <c r="B352" s="83"/>
      <c r="C352" s="28" t="s">
        <v>7</v>
      </c>
      <c r="D352" s="26">
        <v>847</v>
      </c>
      <c r="E352" s="30">
        <f t="shared" si="65"/>
        <v>0</v>
      </c>
      <c r="F352" s="35">
        <f t="shared" si="69"/>
        <v>0</v>
      </c>
      <c r="G352" s="35">
        <f t="shared" si="69"/>
        <v>0</v>
      </c>
      <c r="H352" s="35">
        <f t="shared" si="69"/>
        <v>0</v>
      </c>
      <c r="I352" s="35">
        <f t="shared" si="69"/>
        <v>0</v>
      </c>
      <c r="J352" s="35">
        <f t="shared" si="70"/>
        <v>0</v>
      </c>
      <c r="K352" s="35">
        <f t="shared" si="70"/>
        <v>0</v>
      </c>
      <c r="L352" s="35">
        <f t="shared" si="70"/>
        <v>0</v>
      </c>
      <c r="M352" s="35">
        <f t="shared" si="70"/>
        <v>0</v>
      </c>
      <c r="N352" s="35">
        <f t="shared" si="70"/>
        <v>0</v>
      </c>
      <c r="O352" s="37" t="s">
        <v>94</v>
      </c>
      <c r="P352" s="54"/>
    </row>
    <row r="353" spans="1:16" ht="15.75" customHeight="1">
      <c r="A353" s="80"/>
      <c r="B353" s="83"/>
      <c r="C353" s="28" t="s">
        <v>7</v>
      </c>
      <c r="D353" s="26">
        <v>833</v>
      </c>
      <c r="E353" s="30">
        <f t="shared" si="65"/>
        <v>19735.950924800003</v>
      </c>
      <c r="F353" s="35">
        <f aca="true" t="shared" si="71" ref="F353:N353">F388</f>
        <v>1870</v>
      </c>
      <c r="G353" s="35">
        <f t="shared" si="71"/>
        <v>3000</v>
      </c>
      <c r="H353" s="35">
        <f t="shared" si="71"/>
        <v>1600</v>
      </c>
      <c r="I353" s="35">
        <f t="shared" si="71"/>
        <v>2000</v>
      </c>
      <c r="J353" s="35">
        <f t="shared" si="71"/>
        <v>2080</v>
      </c>
      <c r="K353" s="35">
        <f t="shared" si="71"/>
        <v>2163.2000000000003</v>
      </c>
      <c r="L353" s="35">
        <f t="shared" si="71"/>
        <v>2249.7280000000005</v>
      </c>
      <c r="M353" s="35">
        <f t="shared" si="71"/>
        <v>2339.7171200000007</v>
      </c>
      <c r="N353" s="35">
        <f t="shared" si="71"/>
        <v>2433.3058048000007</v>
      </c>
      <c r="O353" s="37"/>
      <c r="P353" s="54"/>
    </row>
    <row r="354" spans="1:16" ht="15">
      <c r="A354" s="80"/>
      <c r="B354" s="83"/>
      <c r="C354" s="28" t="s">
        <v>7</v>
      </c>
      <c r="D354" s="26">
        <v>814</v>
      </c>
      <c r="E354" s="30">
        <f t="shared" si="65"/>
        <v>18459.60098788153</v>
      </c>
      <c r="F354" s="35">
        <f>F395</f>
        <v>1115.32648</v>
      </c>
      <c r="G354" s="35">
        <f aca="true" t="shared" si="72" ref="G354:N354">G395</f>
        <v>3000</v>
      </c>
      <c r="H354" s="35">
        <f t="shared" si="72"/>
        <v>1747.70642</v>
      </c>
      <c r="I354" s="35">
        <f t="shared" si="72"/>
        <v>1899.08257</v>
      </c>
      <c r="J354" s="35">
        <f t="shared" si="72"/>
        <v>1975.0458728</v>
      </c>
      <c r="K354" s="35">
        <f t="shared" si="72"/>
        <v>2054.0477077120004</v>
      </c>
      <c r="L354" s="35">
        <f t="shared" si="72"/>
        <v>2136.2096160204806</v>
      </c>
      <c r="M354" s="35">
        <f t="shared" si="72"/>
        <v>2221.6580006613</v>
      </c>
      <c r="N354" s="35">
        <f t="shared" si="72"/>
        <v>2310.524320687752</v>
      </c>
      <c r="O354" s="37"/>
      <c r="P354" s="54"/>
    </row>
    <row r="355" spans="1:16" ht="30.75" customHeight="1">
      <c r="A355" s="80"/>
      <c r="B355" s="83"/>
      <c r="C355" s="28" t="s">
        <v>8</v>
      </c>
      <c r="D355" s="31"/>
      <c r="E355" s="30">
        <f t="shared" si="65"/>
        <v>26379.03374848</v>
      </c>
      <c r="F355" s="35">
        <f>F363+F373+F381+F389+F396+F404</f>
        <v>2470</v>
      </c>
      <c r="G355" s="35">
        <f aca="true" t="shared" si="73" ref="G355:N355">G363+G373+G381+G389+G396+G404</f>
        <v>3700</v>
      </c>
      <c r="H355" s="35">
        <f t="shared" si="73"/>
        <v>2300</v>
      </c>
      <c r="I355" s="35">
        <f t="shared" si="73"/>
        <v>2700</v>
      </c>
      <c r="J355" s="35">
        <f t="shared" si="73"/>
        <v>2808</v>
      </c>
      <c r="K355" s="35">
        <f t="shared" si="73"/>
        <v>2920.32</v>
      </c>
      <c r="L355" s="35">
        <f t="shared" si="73"/>
        <v>3037.1328000000003</v>
      </c>
      <c r="M355" s="35">
        <f t="shared" si="73"/>
        <v>3158.618112000001</v>
      </c>
      <c r="N355" s="35">
        <f t="shared" si="73"/>
        <v>3284.962836480001</v>
      </c>
      <c r="O355" s="37"/>
      <c r="P355" s="54"/>
    </row>
    <row r="356" spans="1:16" ht="19.5" customHeight="1">
      <c r="A356" s="80"/>
      <c r="B356" s="83"/>
      <c r="C356" s="28" t="s">
        <v>108</v>
      </c>
      <c r="D356" s="31"/>
      <c r="E356" s="30">
        <f t="shared" si="65"/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7"/>
      <c r="P356" s="54"/>
    </row>
    <row r="357" spans="1:16" ht="30.75" customHeight="1">
      <c r="A357" s="80"/>
      <c r="B357" s="83"/>
      <c r="C357" s="28" t="s">
        <v>109</v>
      </c>
      <c r="D357" s="31"/>
      <c r="E357" s="30">
        <f t="shared" si="65"/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7"/>
      <c r="P357" s="54"/>
    </row>
    <row r="358" spans="1:16" ht="31.5" customHeight="1">
      <c r="A358" s="80"/>
      <c r="B358" s="83"/>
      <c r="C358" s="28" t="s">
        <v>110</v>
      </c>
      <c r="D358" s="31"/>
      <c r="E358" s="30">
        <f t="shared" si="65"/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7"/>
      <c r="P358" s="54"/>
    </row>
    <row r="359" spans="1:16" ht="15" customHeight="1">
      <c r="A359" s="81"/>
      <c r="B359" s="84"/>
      <c r="C359" s="28" t="s">
        <v>126</v>
      </c>
      <c r="D359" s="31"/>
      <c r="E359" s="30">
        <f t="shared" si="65"/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7"/>
      <c r="P359" s="54"/>
    </row>
    <row r="360" spans="1:16" ht="15.75" customHeight="1">
      <c r="A360" s="74" t="s">
        <v>44</v>
      </c>
      <c r="B360" s="82" t="s">
        <v>150</v>
      </c>
      <c r="C360" s="28" t="s">
        <v>32</v>
      </c>
      <c r="D360" s="29"/>
      <c r="E360" s="30">
        <f t="shared" si="65"/>
        <v>9632.975462400002</v>
      </c>
      <c r="F360" s="35">
        <f>F362</f>
        <v>1000</v>
      </c>
      <c r="G360" s="35">
        <f>G362</f>
        <v>1000</v>
      </c>
      <c r="H360" s="35">
        <f>H362</f>
        <v>1000</v>
      </c>
      <c r="I360" s="35">
        <f>I362</f>
        <v>1000</v>
      </c>
      <c r="J360" s="35">
        <f>J362+J363</f>
        <v>1040</v>
      </c>
      <c r="K360" s="35">
        <f>K362+K363</f>
        <v>1081.6000000000001</v>
      </c>
      <c r="L360" s="35">
        <f>L362+L363</f>
        <v>1124.8640000000003</v>
      </c>
      <c r="M360" s="35">
        <f>M362+M363</f>
        <v>1169.8585600000004</v>
      </c>
      <c r="N360" s="35">
        <f>N362+N363</f>
        <v>1216.6529024000004</v>
      </c>
      <c r="O360" s="37"/>
      <c r="P360" s="54"/>
    </row>
    <row r="361" spans="1:16" ht="15.75" customHeight="1">
      <c r="A361" s="75"/>
      <c r="B361" s="83"/>
      <c r="C361" s="28" t="s">
        <v>6</v>
      </c>
      <c r="D361" s="29"/>
      <c r="E361" s="30">
        <f t="shared" si="65"/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7"/>
      <c r="P361" s="54"/>
    </row>
    <row r="362" spans="1:16" ht="15.75" customHeight="1">
      <c r="A362" s="75"/>
      <c r="B362" s="83"/>
      <c r="C362" s="28" t="s">
        <v>7</v>
      </c>
      <c r="D362" s="26">
        <v>819</v>
      </c>
      <c r="E362" s="30">
        <f t="shared" si="65"/>
        <v>9632.975462400002</v>
      </c>
      <c r="F362" s="33">
        <v>1000</v>
      </c>
      <c r="G362" s="33">
        <v>1000</v>
      </c>
      <c r="H362" s="33">
        <v>1000</v>
      </c>
      <c r="I362" s="33">
        <v>1000</v>
      </c>
      <c r="J362" s="33">
        <f aca="true" t="shared" si="74" ref="J362:N363">I362*1.04</f>
        <v>1040</v>
      </c>
      <c r="K362" s="33">
        <f t="shared" si="74"/>
        <v>1081.6000000000001</v>
      </c>
      <c r="L362" s="33">
        <f t="shared" si="74"/>
        <v>1124.8640000000003</v>
      </c>
      <c r="M362" s="33">
        <f t="shared" si="74"/>
        <v>1169.8585600000004</v>
      </c>
      <c r="N362" s="33">
        <f t="shared" si="74"/>
        <v>1216.6529024000004</v>
      </c>
      <c r="O362" s="37"/>
      <c r="P362" s="54"/>
    </row>
    <row r="363" spans="1:16" ht="15">
      <c r="A363" s="75"/>
      <c r="B363" s="83"/>
      <c r="C363" s="28" t="s">
        <v>8</v>
      </c>
      <c r="D363" s="31"/>
      <c r="E363" s="30">
        <f t="shared" si="65"/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f t="shared" si="74"/>
        <v>0</v>
      </c>
      <c r="K363" s="35">
        <f t="shared" si="74"/>
        <v>0</v>
      </c>
      <c r="L363" s="35">
        <f t="shared" si="74"/>
        <v>0</v>
      </c>
      <c r="M363" s="35">
        <f t="shared" si="74"/>
        <v>0</v>
      </c>
      <c r="N363" s="35">
        <f t="shared" si="74"/>
        <v>0</v>
      </c>
      <c r="O363" s="37"/>
      <c r="P363" s="54"/>
    </row>
    <row r="364" spans="1:16" ht="45">
      <c r="A364" s="75"/>
      <c r="B364" s="83"/>
      <c r="C364" s="28" t="s">
        <v>108</v>
      </c>
      <c r="D364" s="31"/>
      <c r="E364" s="30">
        <f t="shared" si="65"/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7"/>
      <c r="P364" s="54"/>
    </row>
    <row r="365" spans="1:16" ht="33.75" customHeight="1">
      <c r="A365" s="75"/>
      <c r="B365" s="83"/>
      <c r="C365" s="28" t="s">
        <v>109</v>
      </c>
      <c r="D365" s="31"/>
      <c r="E365" s="30">
        <f t="shared" si="65"/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7"/>
      <c r="P365" s="54"/>
    </row>
    <row r="366" spans="1:16" ht="18" customHeight="1">
      <c r="A366" s="75"/>
      <c r="B366" s="83"/>
      <c r="C366" s="28" t="s">
        <v>110</v>
      </c>
      <c r="D366" s="31"/>
      <c r="E366" s="30">
        <f t="shared" si="65"/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7"/>
      <c r="P366" s="54"/>
    </row>
    <row r="367" spans="1:16" ht="30.75" customHeight="1">
      <c r="A367" s="76"/>
      <c r="B367" s="84"/>
      <c r="C367" s="28" t="s">
        <v>126</v>
      </c>
      <c r="D367" s="31"/>
      <c r="E367" s="30">
        <f t="shared" si="65"/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7"/>
      <c r="P367" s="54"/>
    </row>
    <row r="368" spans="1:16" ht="31.5" customHeight="1">
      <c r="A368" s="79" t="s">
        <v>95</v>
      </c>
      <c r="B368" s="85" t="s">
        <v>163</v>
      </c>
      <c r="C368" s="28" t="s">
        <v>32</v>
      </c>
      <c r="D368" s="31"/>
      <c r="E368" s="30">
        <f t="shared" si="65"/>
        <v>13144.368101120002</v>
      </c>
      <c r="F368" s="35">
        <f>F370</f>
        <v>1421.5</v>
      </c>
      <c r="G368" s="35">
        <f>G370</f>
        <v>1800</v>
      </c>
      <c r="H368" s="35">
        <f>H370</f>
        <v>1300</v>
      </c>
      <c r="I368" s="35">
        <f>I370</f>
        <v>1300</v>
      </c>
      <c r="J368" s="35">
        <f>J370+J373</f>
        <v>1352</v>
      </c>
      <c r="K368" s="35">
        <f>K370+K373</f>
        <v>1406.0800000000002</v>
      </c>
      <c r="L368" s="35">
        <f>L370+L373</f>
        <v>1462.3232000000003</v>
      </c>
      <c r="M368" s="35">
        <f>M370+M373</f>
        <v>1520.8161280000004</v>
      </c>
      <c r="N368" s="35">
        <f>N370+N373</f>
        <v>1581.6487731200004</v>
      </c>
      <c r="O368" s="37"/>
      <c r="P368" s="54"/>
    </row>
    <row r="369" spans="1:16" ht="15" customHeight="1">
      <c r="A369" s="80"/>
      <c r="B369" s="86"/>
      <c r="C369" s="28" t="s">
        <v>6</v>
      </c>
      <c r="D369" s="31"/>
      <c r="E369" s="30">
        <f t="shared" si="65"/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7"/>
      <c r="P369" s="54"/>
    </row>
    <row r="370" spans="1:16" ht="16.5" customHeight="1">
      <c r="A370" s="80"/>
      <c r="B370" s="86"/>
      <c r="C370" s="28" t="s">
        <v>7</v>
      </c>
      <c r="D370" s="31"/>
      <c r="E370" s="30">
        <f t="shared" si="65"/>
        <v>13144.368101120002</v>
      </c>
      <c r="F370" s="35">
        <f aca="true" t="shared" si="75" ref="F370:N370">F371+F372</f>
        <v>1421.5</v>
      </c>
      <c r="G370" s="35">
        <f t="shared" si="75"/>
        <v>1800</v>
      </c>
      <c r="H370" s="35">
        <f t="shared" si="75"/>
        <v>1300</v>
      </c>
      <c r="I370" s="35">
        <f t="shared" si="75"/>
        <v>1300</v>
      </c>
      <c r="J370" s="35">
        <f t="shared" si="75"/>
        <v>1352</v>
      </c>
      <c r="K370" s="35">
        <f t="shared" si="75"/>
        <v>1406.0800000000002</v>
      </c>
      <c r="L370" s="35">
        <f t="shared" si="75"/>
        <v>1462.3232000000003</v>
      </c>
      <c r="M370" s="35">
        <f t="shared" si="75"/>
        <v>1520.8161280000004</v>
      </c>
      <c r="N370" s="35">
        <f t="shared" si="75"/>
        <v>1581.6487731200004</v>
      </c>
      <c r="O370" s="37"/>
      <c r="P370" s="54"/>
    </row>
    <row r="371" spans="1:16" ht="15">
      <c r="A371" s="80"/>
      <c r="B371" s="86"/>
      <c r="C371" s="28" t="s">
        <v>7</v>
      </c>
      <c r="D371" s="31" t="s">
        <v>38</v>
      </c>
      <c r="E371" s="30">
        <f t="shared" si="65"/>
        <v>13144.368101120002</v>
      </c>
      <c r="F371" s="35">
        <v>1421.5</v>
      </c>
      <c r="G371" s="35">
        <v>1800</v>
      </c>
      <c r="H371" s="35">
        <v>1300</v>
      </c>
      <c r="I371" s="35">
        <v>1300</v>
      </c>
      <c r="J371" s="35">
        <f>I371*1.04</f>
        <v>1352</v>
      </c>
      <c r="K371" s="35">
        <f>J371*1.04</f>
        <v>1406.0800000000002</v>
      </c>
      <c r="L371" s="35">
        <f>K371*1.04</f>
        <v>1462.3232000000003</v>
      </c>
      <c r="M371" s="35">
        <f>L371*1.04</f>
        <v>1520.8161280000004</v>
      </c>
      <c r="N371" s="35">
        <f>M371*1.04</f>
        <v>1581.6487731200004</v>
      </c>
      <c r="O371" s="37"/>
      <c r="P371" s="54"/>
    </row>
    <row r="372" spans="1:16" ht="15">
      <c r="A372" s="80"/>
      <c r="B372" s="86"/>
      <c r="C372" s="28" t="s">
        <v>7</v>
      </c>
      <c r="D372" s="31" t="s">
        <v>39</v>
      </c>
      <c r="E372" s="30">
        <f t="shared" si="65"/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7"/>
      <c r="P372" s="54"/>
    </row>
    <row r="373" spans="1:16" ht="33.75" customHeight="1">
      <c r="A373" s="80"/>
      <c r="B373" s="86"/>
      <c r="C373" s="28" t="s">
        <v>8</v>
      </c>
      <c r="D373" s="31"/>
      <c r="E373" s="30">
        <f t="shared" si="65"/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7"/>
      <c r="P373" s="54"/>
    </row>
    <row r="374" spans="1:16" ht="18" customHeight="1">
      <c r="A374" s="80"/>
      <c r="B374" s="86"/>
      <c r="C374" s="28" t="s">
        <v>108</v>
      </c>
      <c r="D374" s="31"/>
      <c r="E374" s="30">
        <f t="shared" si="65"/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7"/>
      <c r="P374" s="54"/>
    </row>
    <row r="375" spans="1:16" ht="30.75" customHeight="1">
      <c r="A375" s="80"/>
      <c r="B375" s="86"/>
      <c r="C375" s="28" t="s">
        <v>109</v>
      </c>
      <c r="D375" s="31"/>
      <c r="E375" s="30">
        <f t="shared" si="65"/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7"/>
      <c r="P375" s="54"/>
    </row>
    <row r="376" spans="1:16" ht="30" customHeight="1">
      <c r="A376" s="80"/>
      <c r="B376" s="86"/>
      <c r="C376" s="28" t="s">
        <v>110</v>
      </c>
      <c r="D376" s="31"/>
      <c r="E376" s="30">
        <f t="shared" si="65"/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7"/>
      <c r="P376" s="54"/>
    </row>
    <row r="377" spans="1:16" ht="15" customHeight="1">
      <c r="A377" s="81"/>
      <c r="B377" s="87"/>
      <c r="C377" s="28" t="s">
        <v>126</v>
      </c>
      <c r="D377" s="31"/>
      <c r="E377" s="30">
        <f t="shared" si="65"/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8"/>
      <c r="P377" s="54"/>
    </row>
    <row r="378" spans="1:16" ht="17.25" customHeight="1">
      <c r="A378" s="79" t="s">
        <v>45</v>
      </c>
      <c r="B378" s="85" t="s">
        <v>162</v>
      </c>
      <c r="C378" s="28" t="s">
        <v>32</v>
      </c>
      <c r="D378" s="31"/>
      <c r="E378" s="30">
        <f t="shared" si="65"/>
        <v>15112.76073984</v>
      </c>
      <c r="F378" s="35">
        <f aca="true" t="shared" si="76" ref="F378:N378">F380+F381</f>
        <v>1500</v>
      </c>
      <c r="G378" s="35">
        <f t="shared" si="76"/>
        <v>1400</v>
      </c>
      <c r="H378" s="35">
        <f t="shared" si="76"/>
        <v>1600</v>
      </c>
      <c r="I378" s="35">
        <f t="shared" si="76"/>
        <v>1600</v>
      </c>
      <c r="J378" s="35">
        <f t="shared" si="76"/>
        <v>1664</v>
      </c>
      <c r="K378" s="35">
        <f t="shared" si="76"/>
        <v>1730.56</v>
      </c>
      <c r="L378" s="35">
        <f t="shared" si="76"/>
        <v>1799.7824</v>
      </c>
      <c r="M378" s="35">
        <f t="shared" si="76"/>
        <v>1871.7736960000002</v>
      </c>
      <c r="N378" s="35">
        <f t="shared" si="76"/>
        <v>1946.6446438400003</v>
      </c>
      <c r="O378" s="38"/>
      <c r="P378" s="54"/>
    </row>
    <row r="379" spans="1:16" ht="17.25" customHeight="1">
      <c r="A379" s="80"/>
      <c r="B379" s="86"/>
      <c r="C379" s="28" t="s">
        <v>6</v>
      </c>
      <c r="D379" s="31"/>
      <c r="E379" s="30">
        <f t="shared" si="65"/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8"/>
      <c r="P379" s="54"/>
    </row>
    <row r="380" spans="1:16" ht="15">
      <c r="A380" s="80"/>
      <c r="B380" s="86"/>
      <c r="C380" s="28" t="s">
        <v>7</v>
      </c>
      <c r="D380" s="31" t="s">
        <v>37</v>
      </c>
      <c r="E380" s="30">
        <f t="shared" si="65"/>
        <v>8619.67791616</v>
      </c>
      <c r="F380" s="35">
        <v>900</v>
      </c>
      <c r="G380" s="35">
        <v>850</v>
      </c>
      <c r="H380" s="35">
        <v>900</v>
      </c>
      <c r="I380" s="35">
        <v>900</v>
      </c>
      <c r="J380" s="35">
        <f aca="true" t="shared" si="77" ref="J380:N381">I380*1.04</f>
        <v>936</v>
      </c>
      <c r="K380" s="35">
        <f t="shared" si="77"/>
        <v>973.44</v>
      </c>
      <c r="L380" s="35">
        <f t="shared" si="77"/>
        <v>1012.3776000000001</v>
      </c>
      <c r="M380" s="35">
        <f t="shared" si="77"/>
        <v>1052.872704</v>
      </c>
      <c r="N380" s="35">
        <f t="shared" si="77"/>
        <v>1094.9876121600003</v>
      </c>
      <c r="O380" s="38"/>
      <c r="P380" s="54"/>
    </row>
    <row r="381" spans="1:16" ht="17.25" customHeight="1">
      <c r="A381" s="80"/>
      <c r="B381" s="86"/>
      <c r="C381" s="28" t="s">
        <v>8</v>
      </c>
      <c r="D381" s="31"/>
      <c r="E381" s="30">
        <f t="shared" si="65"/>
        <v>6493.08282368</v>
      </c>
      <c r="F381" s="35">
        <v>600</v>
      </c>
      <c r="G381" s="35">
        <v>550</v>
      </c>
      <c r="H381" s="35">
        <v>700</v>
      </c>
      <c r="I381" s="35">
        <v>700</v>
      </c>
      <c r="J381" s="35">
        <f t="shared" si="77"/>
        <v>728</v>
      </c>
      <c r="K381" s="35">
        <f t="shared" si="77"/>
        <v>757.12</v>
      </c>
      <c r="L381" s="35">
        <f t="shared" si="77"/>
        <v>787.4048</v>
      </c>
      <c r="M381" s="35">
        <f t="shared" si="77"/>
        <v>818.9009920000001</v>
      </c>
      <c r="N381" s="35">
        <f t="shared" si="77"/>
        <v>851.6570316800002</v>
      </c>
      <c r="O381" s="38"/>
      <c r="P381" s="54"/>
    </row>
    <row r="382" spans="1:16" ht="33" customHeight="1">
      <c r="A382" s="80"/>
      <c r="B382" s="86"/>
      <c r="C382" s="28" t="s">
        <v>108</v>
      </c>
      <c r="D382" s="31"/>
      <c r="E382" s="30">
        <f t="shared" si="65"/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8"/>
      <c r="P382" s="54"/>
    </row>
    <row r="383" spans="1:16" ht="45">
      <c r="A383" s="80"/>
      <c r="B383" s="86"/>
      <c r="C383" s="28" t="s">
        <v>109</v>
      </c>
      <c r="D383" s="31"/>
      <c r="E383" s="30">
        <f t="shared" si="65"/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8"/>
      <c r="P383" s="54"/>
    </row>
    <row r="384" spans="1:16" ht="15" customHeight="1">
      <c r="A384" s="80"/>
      <c r="B384" s="86"/>
      <c r="C384" s="28" t="s">
        <v>110</v>
      </c>
      <c r="D384" s="31"/>
      <c r="E384" s="30">
        <f t="shared" si="65"/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8"/>
      <c r="P384" s="54"/>
    </row>
    <row r="385" spans="1:16" ht="17.25" customHeight="1">
      <c r="A385" s="81"/>
      <c r="B385" s="87"/>
      <c r="C385" s="28" t="s">
        <v>126</v>
      </c>
      <c r="D385" s="31"/>
      <c r="E385" s="30">
        <f t="shared" si="65"/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8"/>
      <c r="P385" s="54"/>
    </row>
    <row r="386" spans="1:16" ht="15">
      <c r="A386" s="74" t="s">
        <v>46</v>
      </c>
      <c r="B386" s="85" t="s">
        <v>33</v>
      </c>
      <c r="C386" s="28" t="s">
        <v>32</v>
      </c>
      <c r="D386" s="31"/>
      <c r="E386" s="30">
        <f t="shared" si="65"/>
        <v>39471.901849600006</v>
      </c>
      <c r="F386" s="33">
        <f aca="true" t="shared" si="78" ref="F386:N386">F388+F389</f>
        <v>3740</v>
      </c>
      <c r="G386" s="33">
        <f t="shared" si="78"/>
        <v>6000</v>
      </c>
      <c r="H386" s="33">
        <f t="shared" si="78"/>
        <v>3200</v>
      </c>
      <c r="I386" s="33">
        <f t="shared" si="78"/>
        <v>4000</v>
      </c>
      <c r="J386" s="33">
        <f t="shared" si="78"/>
        <v>4160</v>
      </c>
      <c r="K386" s="33">
        <f t="shared" si="78"/>
        <v>4326.400000000001</v>
      </c>
      <c r="L386" s="33">
        <f t="shared" si="78"/>
        <v>4499.456000000001</v>
      </c>
      <c r="M386" s="33">
        <f t="shared" si="78"/>
        <v>4679.434240000001</v>
      </c>
      <c r="N386" s="33">
        <f t="shared" si="78"/>
        <v>4866.611609600001</v>
      </c>
      <c r="O386" s="38"/>
      <c r="P386" s="54"/>
    </row>
    <row r="387" spans="1:16" ht="14.25" customHeight="1">
      <c r="A387" s="75"/>
      <c r="B387" s="86"/>
      <c r="C387" s="28" t="s">
        <v>6</v>
      </c>
      <c r="D387" s="31"/>
      <c r="E387" s="30">
        <f t="shared" si="65"/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8"/>
      <c r="P387" s="54"/>
    </row>
    <row r="388" spans="1:16" ht="27.75" customHeight="1">
      <c r="A388" s="75"/>
      <c r="B388" s="86"/>
      <c r="C388" s="28" t="s">
        <v>7</v>
      </c>
      <c r="D388" s="31" t="s">
        <v>40</v>
      </c>
      <c r="E388" s="30">
        <f t="shared" si="65"/>
        <v>19735.950924800003</v>
      </c>
      <c r="F388" s="33">
        <v>1870</v>
      </c>
      <c r="G388" s="33">
        <v>3000</v>
      </c>
      <c r="H388" s="33">
        <v>1600</v>
      </c>
      <c r="I388" s="33">
        <v>2000</v>
      </c>
      <c r="J388" s="33">
        <f aca="true" t="shared" si="79" ref="J388:N389">I388*1.04</f>
        <v>2080</v>
      </c>
      <c r="K388" s="33">
        <f t="shared" si="79"/>
        <v>2163.2000000000003</v>
      </c>
      <c r="L388" s="33">
        <f t="shared" si="79"/>
        <v>2249.7280000000005</v>
      </c>
      <c r="M388" s="33">
        <f t="shared" si="79"/>
        <v>2339.7171200000007</v>
      </c>
      <c r="N388" s="33">
        <f t="shared" si="79"/>
        <v>2433.3058048000007</v>
      </c>
      <c r="O388" s="38"/>
      <c r="P388" s="54"/>
    </row>
    <row r="389" spans="1:16" ht="16.5" customHeight="1">
      <c r="A389" s="75"/>
      <c r="B389" s="86"/>
      <c r="C389" s="28" t="s">
        <v>8</v>
      </c>
      <c r="D389" s="31"/>
      <c r="E389" s="30">
        <f t="shared" si="65"/>
        <v>19735.950924800003</v>
      </c>
      <c r="F389" s="33">
        <v>1870</v>
      </c>
      <c r="G389" s="33">
        <v>3000</v>
      </c>
      <c r="H389" s="33">
        <v>1600</v>
      </c>
      <c r="I389" s="33">
        <v>2000</v>
      </c>
      <c r="J389" s="33">
        <f t="shared" si="79"/>
        <v>2080</v>
      </c>
      <c r="K389" s="33">
        <f t="shared" si="79"/>
        <v>2163.2000000000003</v>
      </c>
      <c r="L389" s="33">
        <f t="shared" si="79"/>
        <v>2249.7280000000005</v>
      </c>
      <c r="M389" s="33">
        <f t="shared" si="79"/>
        <v>2339.7171200000007</v>
      </c>
      <c r="N389" s="33">
        <f t="shared" si="79"/>
        <v>2433.3058048000007</v>
      </c>
      <c r="O389" s="38"/>
      <c r="P389" s="54"/>
    </row>
    <row r="390" spans="1:16" ht="30" customHeight="1">
      <c r="A390" s="75"/>
      <c r="B390" s="86"/>
      <c r="C390" s="28" t="s">
        <v>4</v>
      </c>
      <c r="D390" s="31"/>
      <c r="E390" s="30">
        <f t="shared" si="65"/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8"/>
      <c r="P390" s="54"/>
    </row>
    <row r="391" spans="1:16" ht="30" customHeight="1">
      <c r="A391" s="75"/>
      <c r="B391" s="86"/>
      <c r="C391" s="28" t="s">
        <v>110</v>
      </c>
      <c r="D391" s="31"/>
      <c r="E391" s="30">
        <f t="shared" si="65"/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8"/>
      <c r="P391" s="54"/>
    </row>
    <row r="392" spans="1:16" ht="15" customHeight="1">
      <c r="A392" s="76"/>
      <c r="B392" s="87"/>
      <c r="C392" s="28" t="s">
        <v>53</v>
      </c>
      <c r="D392" s="31"/>
      <c r="E392" s="30">
        <f t="shared" si="65"/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7"/>
      <c r="P392" s="54"/>
    </row>
    <row r="393" spans="1:16" ht="16.5" customHeight="1">
      <c r="A393" s="74" t="s">
        <v>133</v>
      </c>
      <c r="B393" s="85" t="s">
        <v>164</v>
      </c>
      <c r="C393" s="28" t="s">
        <v>32</v>
      </c>
      <c r="D393" s="31"/>
      <c r="E393" s="30">
        <f t="shared" si="65"/>
        <v>18459.60098788153</v>
      </c>
      <c r="F393" s="33">
        <f>F395</f>
        <v>1115.32648</v>
      </c>
      <c r="G393" s="33">
        <f>G395</f>
        <v>3000</v>
      </c>
      <c r="H393" s="33">
        <f>H395</f>
        <v>1747.70642</v>
      </c>
      <c r="I393" s="33">
        <f>I395</f>
        <v>1899.08257</v>
      </c>
      <c r="J393" s="33">
        <f>J395+J396</f>
        <v>1975.0458728</v>
      </c>
      <c r="K393" s="33">
        <f>K395+K396</f>
        <v>2054.0477077120004</v>
      </c>
      <c r="L393" s="33">
        <f>L395+L396</f>
        <v>2136.2096160204806</v>
      </c>
      <c r="M393" s="33">
        <f>M395+M396</f>
        <v>2221.6580006613</v>
      </c>
      <c r="N393" s="33">
        <f>N395+N396</f>
        <v>2310.524320687752</v>
      </c>
      <c r="O393" s="37"/>
      <c r="P393" s="54"/>
    </row>
    <row r="394" spans="1:16" ht="30">
      <c r="A394" s="75"/>
      <c r="B394" s="86"/>
      <c r="C394" s="28" t="s">
        <v>6</v>
      </c>
      <c r="D394" s="31"/>
      <c r="E394" s="30">
        <f t="shared" si="65"/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7"/>
      <c r="P394" s="54"/>
    </row>
    <row r="395" spans="1:16" ht="15">
      <c r="A395" s="75"/>
      <c r="B395" s="86"/>
      <c r="C395" s="28" t="s">
        <v>7</v>
      </c>
      <c r="D395" s="31" t="s">
        <v>41</v>
      </c>
      <c r="E395" s="30">
        <f t="shared" si="65"/>
        <v>18459.60098788153</v>
      </c>
      <c r="F395" s="33">
        <v>1115.32648</v>
      </c>
      <c r="G395" s="33">
        <v>3000</v>
      </c>
      <c r="H395" s="33">
        <v>1747.70642</v>
      </c>
      <c r="I395" s="33">
        <v>1899.08257</v>
      </c>
      <c r="J395" s="33">
        <f aca="true" t="shared" si="80" ref="J395:N396">I395*1.04</f>
        <v>1975.0458728</v>
      </c>
      <c r="K395" s="33">
        <f t="shared" si="80"/>
        <v>2054.0477077120004</v>
      </c>
      <c r="L395" s="33">
        <f t="shared" si="80"/>
        <v>2136.2096160204806</v>
      </c>
      <c r="M395" s="33">
        <f t="shared" si="80"/>
        <v>2221.6580006613</v>
      </c>
      <c r="N395" s="33">
        <f t="shared" si="80"/>
        <v>2310.524320687752</v>
      </c>
      <c r="O395" s="37"/>
      <c r="P395" s="54"/>
    </row>
    <row r="396" spans="1:16" ht="33" customHeight="1">
      <c r="A396" s="75"/>
      <c r="B396" s="86"/>
      <c r="C396" s="28" t="s">
        <v>8</v>
      </c>
      <c r="D396" s="31"/>
      <c r="E396" s="30">
        <f t="shared" si="65"/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f t="shared" si="80"/>
        <v>0</v>
      </c>
      <c r="K396" s="33">
        <f t="shared" si="80"/>
        <v>0</v>
      </c>
      <c r="L396" s="33">
        <f t="shared" si="80"/>
        <v>0</v>
      </c>
      <c r="M396" s="33">
        <f t="shared" si="80"/>
        <v>0</v>
      </c>
      <c r="N396" s="33">
        <f t="shared" si="80"/>
        <v>0</v>
      </c>
      <c r="O396" s="37"/>
      <c r="P396" s="54"/>
    </row>
    <row r="397" spans="1:16" ht="18" customHeight="1">
      <c r="A397" s="75"/>
      <c r="B397" s="86"/>
      <c r="C397" s="28" t="s">
        <v>108</v>
      </c>
      <c r="D397" s="31"/>
      <c r="E397" s="30">
        <f t="shared" si="65"/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7"/>
      <c r="P397" s="54"/>
    </row>
    <row r="398" spans="1:16" ht="30.75" customHeight="1">
      <c r="A398" s="75"/>
      <c r="B398" s="86"/>
      <c r="C398" s="28" t="s">
        <v>109</v>
      </c>
      <c r="D398" s="31"/>
      <c r="E398" s="30">
        <f t="shared" si="65"/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7"/>
      <c r="P398" s="54"/>
    </row>
    <row r="399" spans="1:16" ht="30" customHeight="1">
      <c r="A399" s="75"/>
      <c r="B399" s="86"/>
      <c r="C399" s="28" t="s">
        <v>110</v>
      </c>
      <c r="D399" s="31"/>
      <c r="E399" s="30">
        <f t="shared" si="65"/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7"/>
      <c r="P399" s="54"/>
    </row>
    <row r="400" spans="1:15" s="46" customFormat="1" ht="19.5" customHeight="1">
      <c r="A400" s="76"/>
      <c r="B400" s="87"/>
      <c r="C400" s="28" t="s">
        <v>126</v>
      </c>
      <c r="D400" s="31"/>
      <c r="E400" s="30">
        <f t="shared" si="65"/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9"/>
    </row>
    <row r="401" spans="1:15" s="46" customFormat="1" ht="19.5" customHeight="1">
      <c r="A401" s="79" t="s">
        <v>161</v>
      </c>
      <c r="B401" s="85" t="s">
        <v>157</v>
      </c>
      <c r="C401" s="28" t="s">
        <v>32</v>
      </c>
      <c r="D401" s="31"/>
      <c r="E401" s="30">
        <f t="shared" si="65"/>
        <v>300</v>
      </c>
      <c r="F401" s="35">
        <v>0</v>
      </c>
      <c r="G401" s="35">
        <f>G403+G404</f>
        <v>300</v>
      </c>
      <c r="H401" s="35">
        <v>0</v>
      </c>
      <c r="I401" s="35">
        <v>0</v>
      </c>
      <c r="J401" s="35">
        <f>J403+J404</f>
        <v>0</v>
      </c>
      <c r="K401" s="35">
        <f>K403+K404</f>
        <v>0</v>
      </c>
      <c r="L401" s="35">
        <f>L403+L404</f>
        <v>0</v>
      </c>
      <c r="M401" s="35">
        <f>M403+M404</f>
        <v>0</v>
      </c>
      <c r="N401" s="35">
        <f>N403+N404</f>
        <v>0</v>
      </c>
      <c r="O401" s="39"/>
    </row>
    <row r="402" spans="1:15" s="58" customFormat="1" ht="17.25" customHeight="1">
      <c r="A402" s="80"/>
      <c r="B402" s="86"/>
      <c r="C402" s="28" t="s">
        <v>6</v>
      </c>
      <c r="D402" s="31"/>
      <c r="E402" s="30">
        <f t="shared" si="65"/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9"/>
    </row>
    <row r="403" spans="1:15" s="46" customFormat="1" ht="19.5" customHeight="1">
      <c r="A403" s="80"/>
      <c r="B403" s="86"/>
      <c r="C403" s="28" t="s">
        <v>7</v>
      </c>
      <c r="D403" s="31" t="s">
        <v>37</v>
      </c>
      <c r="E403" s="30">
        <f t="shared" si="65"/>
        <v>150</v>
      </c>
      <c r="F403" s="35">
        <v>0</v>
      </c>
      <c r="G403" s="35">
        <v>150</v>
      </c>
      <c r="H403" s="35">
        <v>0</v>
      </c>
      <c r="I403" s="35">
        <v>0</v>
      </c>
      <c r="J403" s="35">
        <f aca="true" t="shared" si="81" ref="J403:N404">I403*1.04</f>
        <v>0</v>
      </c>
      <c r="K403" s="35">
        <f t="shared" si="81"/>
        <v>0</v>
      </c>
      <c r="L403" s="35">
        <f t="shared" si="81"/>
        <v>0</v>
      </c>
      <c r="M403" s="35">
        <f t="shared" si="81"/>
        <v>0</v>
      </c>
      <c r="N403" s="35">
        <f t="shared" si="81"/>
        <v>0</v>
      </c>
      <c r="O403" s="39"/>
    </row>
    <row r="404" spans="1:15" s="46" customFormat="1" ht="19.5" customHeight="1">
      <c r="A404" s="80"/>
      <c r="B404" s="86"/>
      <c r="C404" s="28" t="s">
        <v>8</v>
      </c>
      <c r="D404" s="31"/>
      <c r="E404" s="30">
        <f t="shared" si="65"/>
        <v>150</v>
      </c>
      <c r="F404" s="35">
        <v>0</v>
      </c>
      <c r="G404" s="35">
        <v>150</v>
      </c>
      <c r="H404" s="35">
        <v>0</v>
      </c>
      <c r="I404" s="35">
        <v>0</v>
      </c>
      <c r="J404" s="35">
        <f t="shared" si="81"/>
        <v>0</v>
      </c>
      <c r="K404" s="35">
        <f t="shared" si="81"/>
        <v>0</v>
      </c>
      <c r="L404" s="35">
        <f t="shared" si="81"/>
        <v>0</v>
      </c>
      <c r="M404" s="35">
        <f t="shared" si="81"/>
        <v>0</v>
      </c>
      <c r="N404" s="35">
        <f t="shared" si="81"/>
        <v>0</v>
      </c>
      <c r="O404" s="39"/>
    </row>
    <row r="405" spans="1:15" s="46" customFormat="1" ht="19.5" customHeight="1">
      <c r="A405" s="80"/>
      <c r="B405" s="86"/>
      <c r="C405" s="28" t="s">
        <v>108</v>
      </c>
      <c r="D405" s="31"/>
      <c r="E405" s="30">
        <f t="shared" si="65"/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9"/>
    </row>
    <row r="406" spans="1:15" s="46" customFormat="1" ht="19.5" customHeight="1">
      <c r="A406" s="80"/>
      <c r="B406" s="86"/>
      <c r="C406" s="28" t="s">
        <v>109</v>
      </c>
      <c r="D406" s="31"/>
      <c r="E406" s="30">
        <f t="shared" si="65"/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9"/>
    </row>
    <row r="407" spans="1:15" s="46" customFormat="1" ht="19.5" customHeight="1">
      <c r="A407" s="80"/>
      <c r="B407" s="86"/>
      <c r="C407" s="28" t="s">
        <v>110</v>
      </c>
      <c r="D407" s="31"/>
      <c r="E407" s="30">
        <f t="shared" si="65"/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9"/>
    </row>
    <row r="408" spans="1:15" s="58" customFormat="1" ht="19.5" customHeight="1">
      <c r="A408" s="81"/>
      <c r="B408" s="87"/>
      <c r="C408" s="28" t="s">
        <v>126</v>
      </c>
      <c r="D408" s="31"/>
      <c r="E408" s="30">
        <f t="shared" si="65"/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9"/>
    </row>
    <row r="409" spans="1:15" s="46" customFormat="1" ht="19.5" customHeight="1">
      <c r="A409" s="79" t="s">
        <v>96</v>
      </c>
      <c r="B409" s="82" t="s">
        <v>141</v>
      </c>
      <c r="C409" s="28" t="s">
        <v>32</v>
      </c>
      <c r="D409" s="31"/>
      <c r="E409" s="30">
        <f t="shared" si="65"/>
        <v>21237.265086080002</v>
      </c>
      <c r="F409" s="35">
        <f aca="true" t="shared" si="82" ref="F409:N409">F411+F417</f>
        <v>5820</v>
      </c>
      <c r="G409" s="35">
        <f t="shared" si="82"/>
        <v>2441.2068</v>
      </c>
      <c r="H409" s="35">
        <f t="shared" si="82"/>
        <v>1700</v>
      </c>
      <c r="I409" s="35">
        <f t="shared" si="82"/>
        <v>1700</v>
      </c>
      <c r="J409" s="35">
        <f t="shared" si="82"/>
        <v>1768</v>
      </c>
      <c r="K409" s="35">
        <f t="shared" si="82"/>
        <v>1838.7200000000003</v>
      </c>
      <c r="L409" s="35">
        <f t="shared" si="82"/>
        <v>1912.2688000000003</v>
      </c>
      <c r="M409" s="35">
        <f t="shared" si="82"/>
        <v>1988.7595520000004</v>
      </c>
      <c r="N409" s="35">
        <f t="shared" si="82"/>
        <v>2068.3099340800004</v>
      </c>
      <c r="O409" s="39"/>
    </row>
    <row r="410" spans="1:15" s="46" customFormat="1" ht="19.5" customHeight="1">
      <c r="A410" s="80"/>
      <c r="B410" s="83"/>
      <c r="C410" s="28" t="s">
        <v>6</v>
      </c>
      <c r="D410" s="31"/>
      <c r="E410" s="30">
        <f t="shared" si="65"/>
        <v>15</v>
      </c>
      <c r="F410" s="35">
        <v>0</v>
      </c>
      <c r="G410" s="35">
        <v>0</v>
      </c>
      <c r="H410" s="35">
        <v>0</v>
      </c>
      <c r="I410" s="35">
        <v>0</v>
      </c>
      <c r="J410" s="35">
        <v>1</v>
      </c>
      <c r="K410" s="35">
        <v>2</v>
      </c>
      <c r="L410" s="35">
        <v>3</v>
      </c>
      <c r="M410" s="35">
        <v>4</v>
      </c>
      <c r="N410" s="35">
        <v>5</v>
      </c>
      <c r="O410" s="39"/>
    </row>
    <row r="411" spans="1:15" s="46" customFormat="1" ht="19.5" customHeight="1">
      <c r="A411" s="80"/>
      <c r="B411" s="83"/>
      <c r="C411" s="28" t="s">
        <v>7</v>
      </c>
      <c r="D411" s="31"/>
      <c r="E411" s="30">
        <f aca="true" t="shared" si="83" ref="E411:E474">SUM(F411:N411)</f>
        <v>20505.89028608</v>
      </c>
      <c r="F411" s="35">
        <f aca="true" t="shared" si="84" ref="F411:N411">F412+F413+F414+F415+F416</f>
        <v>5124</v>
      </c>
      <c r="G411" s="35">
        <f t="shared" si="84"/>
        <v>2405.832</v>
      </c>
      <c r="H411" s="35">
        <f t="shared" si="84"/>
        <v>1700</v>
      </c>
      <c r="I411" s="35">
        <f t="shared" si="84"/>
        <v>1700</v>
      </c>
      <c r="J411" s="35">
        <f t="shared" si="84"/>
        <v>1768</v>
      </c>
      <c r="K411" s="35">
        <f t="shared" si="84"/>
        <v>1838.7200000000003</v>
      </c>
      <c r="L411" s="35">
        <f t="shared" si="84"/>
        <v>1912.2688000000003</v>
      </c>
      <c r="M411" s="35">
        <f t="shared" si="84"/>
        <v>1988.7595520000004</v>
      </c>
      <c r="N411" s="35">
        <f t="shared" si="84"/>
        <v>2068.3099340800004</v>
      </c>
      <c r="O411" s="39"/>
    </row>
    <row r="412" spans="1:15" s="46" customFormat="1" ht="19.5" customHeight="1">
      <c r="A412" s="80"/>
      <c r="B412" s="83"/>
      <c r="C412" s="28" t="s">
        <v>7</v>
      </c>
      <c r="D412" s="31" t="s">
        <v>38</v>
      </c>
      <c r="E412" s="30">
        <f t="shared" si="83"/>
        <v>0</v>
      </c>
      <c r="F412" s="35">
        <f aca="true" t="shared" si="85" ref="F412:N412">F434+F453</f>
        <v>0</v>
      </c>
      <c r="G412" s="35">
        <f t="shared" si="85"/>
        <v>0</v>
      </c>
      <c r="H412" s="35">
        <f t="shared" si="85"/>
        <v>0</v>
      </c>
      <c r="I412" s="35">
        <f t="shared" si="85"/>
        <v>0</v>
      </c>
      <c r="J412" s="35">
        <f t="shared" si="85"/>
        <v>0</v>
      </c>
      <c r="K412" s="35">
        <f t="shared" si="85"/>
        <v>0</v>
      </c>
      <c r="L412" s="35">
        <f t="shared" si="85"/>
        <v>0</v>
      </c>
      <c r="M412" s="35">
        <f t="shared" si="85"/>
        <v>0</v>
      </c>
      <c r="N412" s="35">
        <f t="shared" si="85"/>
        <v>0</v>
      </c>
      <c r="O412" s="39"/>
    </row>
    <row r="413" spans="1:15" s="46" customFormat="1" ht="17.25" customHeight="1">
      <c r="A413" s="80"/>
      <c r="B413" s="83"/>
      <c r="C413" s="28" t="s">
        <v>7</v>
      </c>
      <c r="D413" s="31" t="s">
        <v>42</v>
      </c>
      <c r="E413" s="30">
        <f t="shared" si="83"/>
        <v>0</v>
      </c>
      <c r="F413" s="35">
        <f aca="true" t="shared" si="86" ref="F413:N413">F432+F454</f>
        <v>0</v>
      </c>
      <c r="G413" s="35">
        <f t="shared" si="86"/>
        <v>0</v>
      </c>
      <c r="H413" s="35">
        <f t="shared" si="86"/>
        <v>0</v>
      </c>
      <c r="I413" s="35">
        <f t="shared" si="86"/>
        <v>0</v>
      </c>
      <c r="J413" s="35">
        <f t="shared" si="86"/>
        <v>0</v>
      </c>
      <c r="K413" s="35">
        <f t="shared" si="86"/>
        <v>0</v>
      </c>
      <c r="L413" s="35">
        <f t="shared" si="86"/>
        <v>0</v>
      </c>
      <c r="M413" s="35">
        <f t="shared" si="86"/>
        <v>0</v>
      </c>
      <c r="N413" s="35">
        <f t="shared" si="86"/>
        <v>0</v>
      </c>
      <c r="O413" s="39"/>
    </row>
    <row r="414" spans="1:15" s="46" customFormat="1" ht="17.25" customHeight="1">
      <c r="A414" s="80"/>
      <c r="B414" s="83"/>
      <c r="C414" s="28" t="s">
        <v>7</v>
      </c>
      <c r="D414" s="31" t="s">
        <v>37</v>
      </c>
      <c r="E414" s="30">
        <f t="shared" si="83"/>
        <v>12532.807462400002</v>
      </c>
      <c r="F414" s="35">
        <f aca="true" t="shared" si="87" ref="F414:N414">F443+F464</f>
        <v>4114</v>
      </c>
      <c r="G414" s="35">
        <f t="shared" si="87"/>
        <v>785.832</v>
      </c>
      <c r="H414" s="35">
        <f t="shared" si="87"/>
        <v>1000</v>
      </c>
      <c r="I414" s="35">
        <f t="shared" si="87"/>
        <v>1000</v>
      </c>
      <c r="J414" s="35">
        <f t="shared" si="87"/>
        <v>1040</v>
      </c>
      <c r="K414" s="35">
        <f t="shared" si="87"/>
        <v>1081.6000000000001</v>
      </c>
      <c r="L414" s="35">
        <f t="shared" si="87"/>
        <v>1124.8640000000003</v>
      </c>
      <c r="M414" s="35">
        <f t="shared" si="87"/>
        <v>1169.8585600000004</v>
      </c>
      <c r="N414" s="35">
        <f t="shared" si="87"/>
        <v>1216.6529024000004</v>
      </c>
      <c r="O414" s="39"/>
    </row>
    <row r="415" spans="1:15" s="46" customFormat="1" ht="15">
      <c r="A415" s="80"/>
      <c r="B415" s="83"/>
      <c r="C415" s="28" t="s">
        <v>7</v>
      </c>
      <c r="D415" s="31" t="s">
        <v>43</v>
      </c>
      <c r="E415" s="30">
        <f t="shared" si="83"/>
        <v>7973.08282368</v>
      </c>
      <c r="F415" s="35">
        <f aca="true" t="shared" si="88" ref="F415:N415">F424+F444+F455</f>
        <v>1010</v>
      </c>
      <c r="G415" s="35">
        <f t="shared" si="88"/>
        <v>1620</v>
      </c>
      <c r="H415" s="35">
        <f t="shared" si="88"/>
        <v>700</v>
      </c>
      <c r="I415" s="35">
        <f t="shared" si="88"/>
        <v>700</v>
      </c>
      <c r="J415" s="35">
        <f t="shared" si="88"/>
        <v>728</v>
      </c>
      <c r="K415" s="35">
        <f t="shared" si="88"/>
        <v>757.12</v>
      </c>
      <c r="L415" s="35">
        <f t="shared" si="88"/>
        <v>787.4048</v>
      </c>
      <c r="M415" s="35">
        <f t="shared" si="88"/>
        <v>818.9009920000001</v>
      </c>
      <c r="N415" s="35">
        <f t="shared" si="88"/>
        <v>851.6570316800002</v>
      </c>
      <c r="O415" s="39"/>
    </row>
    <row r="416" spans="1:15" s="46" customFormat="1" ht="15">
      <c r="A416" s="80"/>
      <c r="B416" s="83"/>
      <c r="C416" s="28" t="s">
        <v>7</v>
      </c>
      <c r="D416" s="31" t="s">
        <v>39</v>
      </c>
      <c r="E416" s="30">
        <f t="shared" si="83"/>
        <v>0</v>
      </c>
      <c r="F416" s="35">
        <f aca="true" t="shared" si="89" ref="F416:N416">F433+F456</f>
        <v>0</v>
      </c>
      <c r="G416" s="35">
        <f t="shared" si="89"/>
        <v>0</v>
      </c>
      <c r="H416" s="35">
        <f t="shared" si="89"/>
        <v>0</v>
      </c>
      <c r="I416" s="35">
        <f t="shared" si="89"/>
        <v>0</v>
      </c>
      <c r="J416" s="35">
        <f t="shared" si="89"/>
        <v>0</v>
      </c>
      <c r="K416" s="35">
        <f t="shared" si="89"/>
        <v>0</v>
      </c>
      <c r="L416" s="35">
        <f t="shared" si="89"/>
        <v>0</v>
      </c>
      <c r="M416" s="35">
        <f t="shared" si="89"/>
        <v>0</v>
      </c>
      <c r="N416" s="35">
        <f t="shared" si="89"/>
        <v>0</v>
      </c>
      <c r="O416" s="39"/>
    </row>
    <row r="417" spans="1:15" s="46" customFormat="1" ht="15">
      <c r="A417" s="80"/>
      <c r="B417" s="83"/>
      <c r="C417" s="28" t="s">
        <v>8</v>
      </c>
      <c r="D417" s="31"/>
      <c r="E417" s="30">
        <f t="shared" si="83"/>
        <v>731.3748</v>
      </c>
      <c r="F417" s="35">
        <f>F425+F435+F445+F457+F465</f>
        <v>696</v>
      </c>
      <c r="G417" s="35">
        <f aca="true" t="shared" si="90" ref="G417:N417">G425+G435+G445+G457+G465</f>
        <v>35.3748</v>
      </c>
      <c r="H417" s="35">
        <f t="shared" si="90"/>
        <v>0</v>
      </c>
      <c r="I417" s="35">
        <f t="shared" si="90"/>
        <v>0</v>
      </c>
      <c r="J417" s="35">
        <f t="shared" si="90"/>
        <v>0</v>
      </c>
      <c r="K417" s="35">
        <f t="shared" si="90"/>
        <v>0</v>
      </c>
      <c r="L417" s="35">
        <f t="shared" si="90"/>
        <v>0</v>
      </c>
      <c r="M417" s="35">
        <f t="shared" si="90"/>
        <v>0</v>
      </c>
      <c r="N417" s="35">
        <f t="shared" si="90"/>
        <v>0</v>
      </c>
      <c r="O417" s="39"/>
    </row>
    <row r="418" spans="1:15" s="46" customFormat="1" ht="45">
      <c r="A418" s="80"/>
      <c r="B418" s="83"/>
      <c r="C418" s="28" t="s">
        <v>108</v>
      </c>
      <c r="D418" s="31"/>
      <c r="E418" s="30">
        <f t="shared" si="83"/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9"/>
    </row>
    <row r="419" spans="1:15" s="46" customFormat="1" ht="30" customHeight="1">
      <c r="A419" s="80"/>
      <c r="B419" s="83"/>
      <c r="C419" s="28" t="s">
        <v>109</v>
      </c>
      <c r="D419" s="31"/>
      <c r="E419" s="30">
        <f t="shared" si="83"/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9"/>
    </row>
    <row r="420" spans="1:15" s="46" customFormat="1" ht="19.5" customHeight="1">
      <c r="A420" s="80"/>
      <c r="B420" s="83"/>
      <c r="C420" s="28" t="s">
        <v>110</v>
      </c>
      <c r="D420" s="31"/>
      <c r="E420" s="30">
        <f t="shared" si="83"/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9"/>
    </row>
    <row r="421" spans="1:15" s="46" customFormat="1" ht="19.5" customHeight="1">
      <c r="A421" s="81"/>
      <c r="B421" s="84"/>
      <c r="C421" s="28" t="s">
        <v>126</v>
      </c>
      <c r="D421" s="31"/>
      <c r="E421" s="30">
        <f t="shared" si="83"/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9"/>
    </row>
    <row r="422" spans="1:15" s="46" customFormat="1" ht="19.5" customHeight="1">
      <c r="A422" s="88" t="s">
        <v>102</v>
      </c>
      <c r="B422" s="82" t="s">
        <v>165</v>
      </c>
      <c r="C422" s="28" t="s">
        <v>32</v>
      </c>
      <c r="D422" s="29"/>
      <c r="E422" s="30">
        <f t="shared" si="83"/>
        <v>2626.5950924800004</v>
      </c>
      <c r="F422" s="33">
        <f>SUM(F423:F428)</f>
        <v>200</v>
      </c>
      <c r="G422" s="33">
        <f>SUM(G423:G428)</f>
        <v>900</v>
      </c>
      <c r="H422" s="33">
        <f>SUM(H423:H428)</f>
        <v>200</v>
      </c>
      <c r="I422" s="33">
        <f>SUM(I423:I428)</f>
        <v>200</v>
      </c>
      <c r="J422" s="33">
        <f>J424+J425</f>
        <v>208</v>
      </c>
      <c r="K422" s="33">
        <f>K424+K425</f>
        <v>216.32</v>
      </c>
      <c r="L422" s="33">
        <f>L424+L425</f>
        <v>224.9728</v>
      </c>
      <c r="M422" s="33">
        <f>M424+M425</f>
        <v>233.97171200000003</v>
      </c>
      <c r="N422" s="33">
        <f>N424+N425</f>
        <v>243.33058048000004</v>
      </c>
      <c r="O422" s="39"/>
    </row>
    <row r="423" spans="1:15" s="46" customFormat="1" ht="19.5" customHeight="1">
      <c r="A423" s="89"/>
      <c r="B423" s="83"/>
      <c r="C423" s="28" t="s">
        <v>6</v>
      </c>
      <c r="D423" s="29"/>
      <c r="E423" s="30">
        <f t="shared" si="83"/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9"/>
    </row>
    <row r="424" spans="1:15" s="46" customFormat="1" ht="19.5" customHeight="1">
      <c r="A424" s="89"/>
      <c r="B424" s="83"/>
      <c r="C424" s="28" t="s">
        <v>7</v>
      </c>
      <c r="D424" s="31" t="s">
        <v>43</v>
      </c>
      <c r="E424" s="30">
        <f t="shared" si="83"/>
        <v>2626.5950924800004</v>
      </c>
      <c r="F424" s="35">
        <v>200</v>
      </c>
      <c r="G424" s="35">
        <v>900</v>
      </c>
      <c r="H424" s="35">
        <v>200</v>
      </c>
      <c r="I424" s="35">
        <v>200</v>
      </c>
      <c r="J424" s="35">
        <f aca="true" t="shared" si="91" ref="J424:N425">I424*1.04</f>
        <v>208</v>
      </c>
      <c r="K424" s="35">
        <f t="shared" si="91"/>
        <v>216.32</v>
      </c>
      <c r="L424" s="35">
        <f t="shared" si="91"/>
        <v>224.9728</v>
      </c>
      <c r="M424" s="35">
        <f t="shared" si="91"/>
        <v>233.97171200000003</v>
      </c>
      <c r="N424" s="35">
        <f t="shared" si="91"/>
        <v>243.33058048000004</v>
      </c>
      <c r="O424" s="39"/>
    </row>
    <row r="425" spans="1:15" s="46" customFormat="1" ht="19.5" customHeight="1">
      <c r="A425" s="89"/>
      <c r="B425" s="83"/>
      <c r="C425" s="28" t="s">
        <v>8</v>
      </c>
      <c r="D425" s="31"/>
      <c r="E425" s="30">
        <f t="shared" si="83"/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f t="shared" si="91"/>
        <v>0</v>
      </c>
      <c r="K425" s="35">
        <f t="shared" si="91"/>
        <v>0</v>
      </c>
      <c r="L425" s="35">
        <f t="shared" si="91"/>
        <v>0</v>
      </c>
      <c r="M425" s="35">
        <f t="shared" si="91"/>
        <v>0</v>
      </c>
      <c r="N425" s="35">
        <f t="shared" si="91"/>
        <v>0</v>
      </c>
      <c r="O425" s="39"/>
    </row>
    <row r="426" spans="1:15" s="46" customFormat="1" ht="19.5" customHeight="1">
      <c r="A426" s="89"/>
      <c r="B426" s="83"/>
      <c r="C426" s="28" t="s">
        <v>4</v>
      </c>
      <c r="D426" s="31"/>
      <c r="E426" s="30">
        <f t="shared" si="83"/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9"/>
    </row>
    <row r="427" spans="1:15" s="46" customFormat="1" ht="19.5" customHeight="1">
      <c r="A427" s="89"/>
      <c r="B427" s="83"/>
      <c r="C427" s="28" t="s">
        <v>110</v>
      </c>
      <c r="D427" s="31"/>
      <c r="E427" s="30">
        <f t="shared" si="83"/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9"/>
    </row>
    <row r="428" spans="1:15" s="46" customFormat="1" ht="19.5" customHeight="1">
      <c r="A428" s="90"/>
      <c r="B428" s="84"/>
      <c r="C428" s="28" t="s">
        <v>53</v>
      </c>
      <c r="D428" s="31"/>
      <c r="E428" s="30">
        <f t="shared" si="83"/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9"/>
    </row>
    <row r="429" spans="1:15" s="46" customFormat="1" ht="19.5" customHeight="1">
      <c r="A429" s="88" t="s">
        <v>103</v>
      </c>
      <c r="B429" s="85" t="s">
        <v>148</v>
      </c>
      <c r="C429" s="28" t="s">
        <v>32</v>
      </c>
      <c r="D429" s="31"/>
      <c r="E429" s="30">
        <f t="shared" si="83"/>
        <v>0</v>
      </c>
      <c r="F429" s="35">
        <f>F431</f>
        <v>0</v>
      </c>
      <c r="G429" s="35">
        <f>G431</f>
        <v>0</v>
      </c>
      <c r="H429" s="35">
        <f>H431</f>
        <v>0</v>
      </c>
      <c r="I429" s="35">
        <f>I431</f>
        <v>0</v>
      </c>
      <c r="J429" s="35">
        <f>J431+J435</f>
        <v>0</v>
      </c>
      <c r="K429" s="35">
        <f>K431+K435</f>
        <v>0</v>
      </c>
      <c r="L429" s="35">
        <f>L431+L435</f>
        <v>0</v>
      </c>
      <c r="M429" s="35">
        <f>M431+M435</f>
        <v>0</v>
      </c>
      <c r="N429" s="35">
        <f>N431+N435</f>
        <v>0</v>
      </c>
      <c r="O429" s="39"/>
    </row>
    <row r="430" spans="1:15" s="46" customFormat="1" ht="30" customHeight="1">
      <c r="A430" s="89"/>
      <c r="B430" s="86"/>
      <c r="C430" s="28" t="s">
        <v>6</v>
      </c>
      <c r="D430" s="31"/>
      <c r="E430" s="30">
        <f t="shared" si="83"/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9"/>
    </row>
    <row r="431" spans="1:15" s="46" customFormat="1" ht="20.25" customHeight="1">
      <c r="A431" s="89"/>
      <c r="B431" s="86"/>
      <c r="C431" s="28" t="s">
        <v>7</v>
      </c>
      <c r="D431" s="31"/>
      <c r="E431" s="30">
        <f t="shared" si="83"/>
        <v>0</v>
      </c>
      <c r="F431" s="35">
        <f>F432+F433+F434</f>
        <v>0</v>
      </c>
      <c r="G431" s="35">
        <f>G432+G433+G434</f>
        <v>0</v>
      </c>
      <c r="H431" s="35">
        <f>H432+H433+H434</f>
        <v>0</v>
      </c>
      <c r="I431" s="35">
        <f>I432+I433+I434</f>
        <v>0</v>
      </c>
      <c r="J431" s="35">
        <f>I431*1.04</f>
        <v>0</v>
      </c>
      <c r="K431" s="35">
        <f>J431*1.04</f>
        <v>0</v>
      </c>
      <c r="L431" s="35">
        <f>K431*1.04</f>
        <v>0</v>
      </c>
      <c r="M431" s="35">
        <f>L431*1.04</f>
        <v>0</v>
      </c>
      <c r="N431" s="35">
        <f>M431*1.04</f>
        <v>0</v>
      </c>
      <c r="O431" s="39"/>
    </row>
    <row r="432" spans="1:15" s="46" customFormat="1" ht="20.25" customHeight="1">
      <c r="A432" s="89"/>
      <c r="B432" s="86"/>
      <c r="C432" s="28" t="s">
        <v>7</v>
      </c>
      <c r="D432" s="31" t="s">
        <v>42</v>
      </c>
      <c r="E432" s="30">
        <f t="shared" si="83"/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9"/>
    </row>
    <row r="433" spans="1:15" s="46" customFormat="1" ht="20.25" customHeight="1">
      <c r="A433" s="89"/>
      <c r="B433" s="86"/>
      <c r="C433" s="28" t="s">
        <v>7</v>
      </c>
      <c r="D433" s="31" t="s">
        <v>39</v>
      </c>
      <c r="E433" s="30">
        <f t="shared" si="83"/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9"/>
    </row>
    <row r="434" spans="1:15" s="46" customFormat="1" ht="20.25" customHeight="1">
      <c r="A434" s="89"/>
      <c r="B434" s="86"/>
      <c r="C434" s="28" t="s">
        <v>7</v>
      </c>
      <c r="D434" s="31" t="s">
        <v>38</v>
      </c>
      <c r="E434" s="30">
        <f t="shared" si="83"/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9"/>
    </row>
    <row r="435" spans="1:15" s="46" customFormat="1" ht="20.25" customHeight="1">
      <c r="A435" s="89"/>
      <c r="B435" s="86"/>
      <c r="C435" s="28" t="s">
        <v>8</v>
      </c>
      <c r="D435" s="31"/>
      <c r="E435" s="30">
        <f t="shared" si="83"/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9"/>
    </row>
    <row r="436" spans="1:15" s="46" customFormat="1" ht="20.25" customHeight="1">
      <c r="A436" s="89"/>
      <c r="B436" s="86"/>
      <c r="C436" s="28" t="s">
        <v>108</v>
      </c>
      <c r="D436" s="31"/>
      <c r="E436" s="30">
        <f t="shared" si="83"/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9"/>
    </row>
    <row r="437" spans="1:15" s="46" customFormat="1" ht="20.25" customHeight="1">
      <c r="A437" s="89"/>
      <c r="B437" s="86"/>
      <c r="C437" s="28" t="s">
        <v>109</v>
      </c>
      <c r="D437" s="31"/>
      <c r="E437" s="30">
        <f t="shared" si="83"/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9"/>
    </row>
    <row r="438" spans="1:15" s="46" customFormat="1" ht="20.25" customHeight="1">
      <c r="A438" s="89"/>
      <c r="B438" s="86"/>
      <c r="C438" s="28" t="s">
        <v>110</v>
      </c>
      <c r="D438" s="31"/>
      <c r="E438" s="30">
        <f t="shared" si="83"/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9"/>
    </row>
    <row r="439" spans="1:15" s="46" customFormat="1" ht="20.25" customHeight="1">
      <c r="A439" s="90"/>
      <c r="B439" s="87"/>
      <c r="C439" s="28" t="s">
        <v>126</v>
      </c>
      <c r="D439" s="31"/>
      <c r="E439" s="30">
        <f t="shared" si="83"/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9"/>
    </row>
    <row r="440" spans="1:15" s="46" customFormat="1" ht="27.75" customHeight="1">
      <c r="A440" s="88" t="s">
        <v>115</v>
      </c>
      <c r="B440" s="85" t="s">
        <v>166</v>
      </c>
      <c r="C440" s="28" t="s">
        <v>32</v>
      </c>
      <c r="D440" s="31"/>
      <c r="E440" s="30">
        <f t="shared" si="83"/>
        <v>9496.273008640002</v>
      </c>
      <c r="F440" s="33">
        <f>F442</f>
        <v>350</v>
      </c>
      <c r="G440" s="33">
        <f>G442</f>
        <v>750</v>
      </c>
      <c r="H440" s="33">
        <f>H442</f>
        <v>1100</v>
      </c>
      <c r="I440" s="33">
        <f>I442</f>
        <v>1100</v>
      </c>
      <c r="J440" s="33">
        <f>J442+J445</f>
        <v>1144</v>
      </c>
      <c r="K440" s="33">
        <f>K442+K445</f>
        <v>1189.7600000000002</v>
      </c>
      <c r="L440" s="33">
        <f>L442+L445</f>
        <v>1237.3504000000003</v>
      </c>
      <c r="M440" s="33">
        <f>M442+M445</f>
        <v>1286.8444160000004</v>
      </c>
      <c r="N440" s="33">
        <f>N442+N445</f>
        <v>1338.3181926400005</v>
      </c>
      <c r="O440" s="39"/>
    </row>
    <row r="441" spans="1:15" s="46" customFormat="1" ht="18" customHeight="1">
      <c r="A441" s="89"/>
      <c r="B441" s="86"/>
      <c r="C441" s="28" t="s">
        <v>6</v>
      </c>
      <c r="D441" s="31"/>
      <c r="E441" s="30">
        <f t="shared" si="83"/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9"/>
    </row>
    <row r="442" spans="1:15" s="46" customFormat="1" ht="18" customHeight="1">
      <c r="A442" s="89"/>
      <c r="B442" s="86"/>
      <c r="C442" s="28" t="s">
        <v>7</v>
      </c>
      <c r="D442" s="31"/>
      <c r="E442" s="30">
        <f t="shared" si="83"/>
        <v>9496.273008640002</v>
      </c>
      <c r="F442" s="33">
        <f aca="true" t="shared" si="92" ref="F442:N442">F443+F444</f>
        <v>350</v>
      </c>
      <c r="G442" s="33">
        <f t="shared" si="92"/>
        <v>750</v>
      </c>
      <c r="H442" s="33">
        <f t="shared" si="92"/>
        <v>1100</v>
      </c>
      <c r="I442" s="33">
        <f t="shared" si="92"/>
        <v>1100</v>
      </c>
      <c r="J442" s="33">
        <f t="shared" si="92"/>
        <v>1144</v>
      </c>
      <c r="K442" s="33">
        <f t="shared" si="92"/>
        <v>1189.7600000000002</v>
      </c>
      <c r="L442" s="33">
        <f t="shared" si="92"/>
        <v>1237.3504000000003</v>
      </c>
      <c r="M442" s="33">
        <f t="shared" si="92"/>
        <v>1286.8444160000004</v>
      </c>
      <c r="N442" s="33">
        <f t="shared" si="92"/>
        <v>1338.3181926400005</v>
      </c>
      <c r="O442" s="39"/>
    </row>
    <row r="443" spans="1:15" s="46" customFormat="1" ht="18" customHeight="1">
      <c r="A443" s="89"/>
      <c r="B443" s="86"/>
      <c r="C443" s="28" t="s">
        <v>7</v>
      </c>
      <c r="D443" s="31" t="s">
        <v>37</v>
      </c>
      <c r="E443" s="30">
        <f t="shared" si="83"/>
        <v>8332.975462400002</v>
      </c>
      <c r="F443" s="33">
        <v>150</v>
      </c>
      <c r="G443" s="33">
        <v>550</v>
      </c>
      <c r="H443" s="33">
        <v>1000</v>
      </c>
      <c r="I443" s="33">
        <v>1000</v>
      </c>
      <c r="J443" s="33">
        <f aca="true" t="shared" si="93" ref="J443:N444">I443*1.04</f>
        <v>1040</v>
      </c>
      <c r="K443" s="33">
        <f t="shared" si="93"/>
        <v>1081.6000000000001</v>
      </c>
      <c r="L443" s="33">
        <f t="shared" si="93"/>
        <v>1124.8640000000003</v>
      </c>
      <c r="M443" s="33">
        <f t="shared" si="93"/>
        <v>1169.8585600000004</v>
      </c>
      <c r="N443" s="33">
        <f t="shared" si="93"/>
        <v>1216.6529024000004</v>
      </c>
      <c r="O443" s="39"/>
    </row>
    <row r="444" spans="1:15" s="46" customFormat="1" ht="18" customHeight="1">
      <c r="A444" s="89"/>
      <c r="B444" s="86"/>
      <c r="C444" s="28" t="s">
        <v>7</v>
      </c>
      <c r="D444" s="31" t="s">
        <v>43</v>
      </c>
      <c r="E444" s="30">
        <f t="shared" si="83"/>
        <v>1163.29754624</v>
      </c>
      <c r="F444" s="33">
        <v>200</v>
      </c>
      <c r="G444" s="33">
        <v>200</v>
      </c>
      <c r="H444" s="33">
        <v>100</v>
      </c>
      <c r="I444" s="33">
        <v>100</v>
      </c>
      <c r="J444" s="33">
        <f t="shared" si="93"/>
        <v>104</v>
      </c>
      <c r="K444" s="33">
        <f t="shared" si="93"/>
        <v>108.16</v>
      </c>
      <c r="L444" s="33">
        <f t="shared" si="93"/>
        <v>112.4864</v>
      </c>
      <c r="M444" s="33">
        <f t="shared" si="93"/>
        <v>116.98585600000001</v>
      </c>
      <c r="N444" s="33">
        <f t="shared" si="93"/>
        <v>121.66529024000002</v>
      </c>
      <c r="O444" s="39"/>
    </row>
    <row r="445" spans="1:15" s="46" customFormat="1" ht="18" customHeight="1">
      <c r="A445" s="89"/>
      <c r="B445" s="86"/>
      <c r="C445" s="28" t="s">
        <v>8</v>
      </c>
      <c r="D445" s="31"/>
      <c r="E445" s="30">
        <f t="shared" si="83"/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9"/>
    </row>
    <row r="446" spans="1:15" s="46" customFormat="1" ht="18" customHeight="1">
      <c r="A446" s="89"/>
      <c r="B446" s="86"/>
      <c r="C446" s="28" t="s">
        <v>108</v>
      </c>
      <c r="D446" s="31"/>
      <c r="E446" s="30">
        <f t="shared" si="83"/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9"/>
    </row>
    <row r="447" spans="1:15" s="46" customFormat="1" ht="18" customHeight="1">
      <c r="A447" s="89"/>
      <c r="B447" s="86"/>
      <c r="C447" s="28" t="s">
        <v>109</v>
      </c>
      <c r="D447" s="31"/>
      <c r="E447" s="30">
        <f t="shared" si="83"/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9"/>
    </row>
    <row r="448" spans="1:15" s="46" customFormat="1" ht="18" customHeight="1">
      <c r="A448" s="89"/>
      <c r="B448" s="86"/>
      <c r="C448" s="28" t="s">
        <v>110</v>
      </c>
      <c r="D448" s="31"/>
      <c r="E448" s="30">
        <f t="shared" si="83"/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9"/>
    </row>
    <row r="449" spans="1:15" s="46" customFormat="1" ht="18" customHeight="1">
      <c r="A449" s="90"/>
      <c r="B449" s="87"/>
      <c r="C449" s="28" t="s">
        <v>126</v>
      </c>
      <c r="D449" s="31"/>
      <c r="E449" s="30">
        <f t="shared" si="83"/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9"/>
    </row>
    <row r="450" spans="1:15" s="46" customFormat="1" ht="18" customHeight="1">
      <c r="A450" s="88" t="s">
        <v>114</v>
      </c>
      <c r="B450" s="82" t="s">
        <v>118</v>
      </c>
      <c r="C450" s="28" t="s">
        <v>32</v>
      </c>
      <c r="D450" s="29"/>
      <c r="E450" s="30">
        <f t="shared" si="83"/>
        <v>4183.19018496</v>
      </c>
      <c r="F450" s="35">
        <f>SUM(F451+F453+F454+F455+F456+F457+F458+F459+F461)</f>
        <v>610</v>
      </c>
      <c r="G450" s="35">
        <f>SUM(G451+G453+G454+G455+G456+G457+G458+G459+G461)</f>
        <v>520</v>
      </c>
      <c r="H450" s="35">
        <f>SUM(H451+H453+H454+H455+H456+H457+H458+H459+H461)</f>
        <v>400</v>
      </c>
      <c r="I450" s="35">
        <f>SUM(I451+I453+I454+I455+I456+I457+I458+I459+I461)</f>
        <v>400</v>
      </c>
      <c r="J450" s="35">
        <f>J452+J457</f>
        <v>416</v>
      </c>
      <c r="K450" s="35">
        <f>K452+K457</f>
        <v>432.64</v>
      </c>
      <c r="L450" s="35">
        <f>L452+L457</f>
        <v>449.9456</v>
      </c>
      <c r="M450" s="35">
        <f>M452+M457</f>
        <v>467.94342400000005</v>
      </c>
      <c r="N450" s="35">
        <f>N452+N457</f>
        <v>486.6611609600001</v>
      </c>
      <c r="O450" s="39"/>
    </row>
    <row r="451" spans="1:15" s="46" customFormat="1" ht="18" customHeight="1">
      <c r="A451" s="89"/>
      <c r="B451" s="83"/>
      <c r="C451" s="28" t="s">
        <v>6</v>
      </c>
      <c r="D451" s="29"/>
      <c r="E451" s="30">
        <f t="shared" si="83"/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9"/>
    </row>
    <row r="452" spans="1:15" s="46" customFormat="1" ht="18" customHeight="1">
      <c r="A452" s="89"/>
      <c r="B452" s="83"/>
      <c r="C452" s="28" t="s">
        <v>7</v>
      </c>
      <c r="D452" s="29"/>
      <c r="E452" s="30">
        <f t="shared" si="83"/>
        <v>4183.19018496</v>
      </c>
      <c r="F452" s="35">
        <f>F453+F454+F455+F456</f>
        <v>610</v>
      </c>
      <c r="G452" s="35">
        <f>G453+G454+G455+G456</f>
        <v>520</v>
      </c>
      <c r="H452" s="35">
        <f>H453+H454+H455+H456</f>
        <v>400</v>
      </c>
      <c r="I452" s="35">
        <f>I453+I454+I455+I456</f>
        <v>400</v>
      </c>
      <c r="J452" s="35">
        <f>SUM(J453:J456)</f>
        <v>416</v>
      </c>
      <c r="K452" s="35">
        <f>SUM(K453:K456)</f>
        <v>432.64</v>
      </c>
      <c r="L452" s="35">
        <f>SUM(L453:L456)</f>
        <v>449.9456</v>
      </c>
      <c r="M452" s="35">
        <f>SUM(M453:M456)</f>
        <v>467.94342400000005</v>
      </c>
      <c r="N452" s="35">
        <f>SUM(N453:N456)</f>
        <v>486.6611609600001</v>
      </c>
      <c r="O452" s="39"/>
    </row>
    <row r="453" spans="1:15" ht="16.5" customHeight="1">
      <c r="A453" s="89"/>
      <c r="B453" s="83"/>
      <c r="C453" s="28" t="s">
        <v>7</v>
      </c>
      <c r="D453" s="40">
        <v>813</v>
      </c>
      <c r="E453" s="30">
        <f t="shared" si="83"/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45"/>
    </row>
    <row r="454" spans="1:15" ht="16.5" customHeight="1">
      <c r="A454" s="89"/>
      <c r="B454" s="83"/>
      <c r="C454" s="28" t="s">
        <v>7</v>
      </c>
      <c r="D454" s="40">
        <v>816</v>
      </c>
      <c r="E454" s="30">
        <f t="shared" si="83"/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24"/>
    </row>
    <row r="455" spans="1:37" s="55" customFormat="1" ht="16.5" customHeight="1">
      <c r="A455" s="89"/>
      <c r="B455" s="83"/>
      <c r="C455" s="28" t="s">
        <v>7</v>
      </c>
      <c r="D455" s="40">
        <v>846</v>
      </c>
      <c r="E455" s="30">
        <f t="shared" si="83"/>
        <v>4183.19018496</v>
      </c>
      <c r="F455" s="35">
        <v>610</v>
      </c>
      <c r="G455" s="35">
        <v>520</v>
      </c>
      <c r="H455" s="35">
        <v>400</v>
      </c>
      <c r="I455" s="35">
        <v>400</v>
      </c>
      <c r="J455" s="35">
        <f>I455*1.04</f>
        <v>416</v>
      </c>
      <c r="K455" s="35">
        <f>J455*1.04</f>
        <v>432.64</v>
      </c>
      <c r="L455" s="35">
        <f>K455*1.04</f>
        <v>449.9456</v>
      </c>
      <c r="M455" s="35">
        <f>L455*1.04</f>
        <v>467.94342400000005</v>
      </c>
      <c r="N455" s="35">
        <f>M455*1.04</f>
        <v>486.6611609600001</v>
      </c>
      <c r="O455" s="24"/>
      <c r="P455" s="42"/>
      <c r="Q455" s="42"/>
      <c r="R455" s="43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</row>
    <row r="456" spans="1:37" s="55" customFormat="1" ht="16.5" customHeight="1">
      <c r="A456" s="89"/>
      <c r="B456" s="83"/>
      <c r="C456" s="28" t="s">
        <v>7</v>
      </c>
      <c r="D456" s="31" t="s">
        <v>39</v>
      </c>
      <c r="E456" s="30">
        <f t="shared" si="83"/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24"/>
      <c r="P456" s="42"/>
      <c r="Q456" s="42"/>
      <c r="R456" s="43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</row>
    <row r="457" spans="1:37" s="55" customFormat="1" ht="16.5" customHeight="1">
      <c r="A457" s="89"/>
      <c r="B457" s="83"/>
      <c r="C457" s="28" t="s">
        <v>8</v>
      </c>
      <c r="D457" s="31"/>
      <c r="E457" s="30">
        <f t="shared" si="83"/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24"/>
      <c r="P457" s="42"/>
      <c r="Q457" s="42"/>
      <c r="R457" s="43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</row>
    <row r="458" spans="1:37" s="55" customFormat="1" ht="16.5" customHeight="1">
      <c r="A458" s="89"/>
      <c r="B458" s="83"/>
      <c r="C458" s="28" t="s">
        <v>108</v>
      </c>
      <c r="D458" s="31"/>
      <c r="E458" s="30">
        <f t="shared" si="83"/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24"/>
      <c r="P458" s="42"/>
      <c r="Q458" s="42"/>
      <c r="R458" s="43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</row>
    <row r="459" spans="1:37" s="55" customFormat="1" ht="16.5" customHeight="1">
      <c r="A459" s="89"/>
      <c r="B459" s="83"/>
      <c r="C459" s="28" t="s">
        <v>109</v>
      </c>
      <c r="D459" s="31"/>
      <c r="E459" s="30">
        <f t="shared" si="83"/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24"/>
      <c r="P459" s="42"/>
      <c r="Q459" s="42"/>
      <c r="R459" s="43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</row>
    <row r="460" spans="1:37" s="55" customFormat="1" ht="16.5" customHeight="1">
      <c r="A460" s="89"/>
      <c r="B460" s="83"/>
      <c r="C460" s="28" t="s">
        <v>110</v>
      </c>
      <c r="D460" s="31"/>
      <c r="E460" s="30">
        <f t="shared" si="83"/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24"/>
      <c r="P460" s="42"/>
      <c r="Q460" s="42"/>
      <c r="R460" s="43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</row>
    <row r="461" spans="1:37" s="62" customFormat="1" ht="16.5" customHeight="1">
      <c r="A461" s="90"/>
      <c r="B461" s="84"/>
      <c r="C461" s="28" t="s">
        <v>126</v>
      </c>
      <c r="D461" s="31"/>
      <c r="E461" s="30">
        <f t="shared" si="83"/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24"/>
      <c r="P461" s="60"/>
      <c r="Q461" s="60"/>
      <c r="R461" s="61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</row>
    <row r="462" spans="1:37" s="55" customFormat="1" ht="16.5" customHeight="1">
      <c r="A462" s="88" t="s">
        <v>146</v>
      </c>
      <c r="B462" s="82" t="s">
        <v>147</v>
      </c>
      <c r="C462" s="28" t="s">
        <v>32</v>
      </c>
      <c r="D462" s="29"/>
      <c r="E462" s="30">
        <f t="shared" si="83"/>
        <v>4931.2068</v>
      </c>
      <c r="F462" s="35">
        <f aca="true" t="shared" si="94" ref="F462:N462">F464+F465</f>
        <v>4660</v>
      </c>
      <c r="G462" s="35">
        <f t="shared" si="94"/>
        <v>271.2068</v>
      </c>
      <c r="H462" s="35">
        <f t="shared" si="94"/>
        <v>0</v>
      </c>
      <c r="I462" s="35">
        <f t="shared" si="94"/>
        <v>0</v>
      </c>
      <c r="J462" s="35">
        <f t="shared" si="94"/>
        <v>0</v>
      </c>
      <c r="K462" s="35">
        <f t="shared" si="94"/>
        <v>0</v>
      </c>
      <c r="L462" s="35">
        <f t="shared" si="94"/>
        <v>0</v>
      </c>
      <c r="M462" s="35">
        <f t="shared" si="94"/>
        <v>0</v>
      </c>
      <c r="N462" s="35">
        <f t="shared" si="94"/>
        <v>0</v>
      </c>
      <c r="O462" s="24"/>
      <c r="P462" s="42"/>
      <c r="Q462" s="42"/>
      <c r="R462" s="43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</row>
    <row r="463" spans="1:37" s="62" customFormat="1" ht="16.5" customHeight="1">
      <c r="A463" s="89"/>
      <c r="B463" s="83"/>
      <c r="C463" s="28" t="s">
        <v>6</v>
      </c>
      <c r="D463" s="29"/>
      <c r="E463" s="30">
        <f t="shared" si="83"/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24"/>
      <c r="P463" s="60"/>
      <c r="Q463" s="60"/>
      <c r="R463" s="61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</row>
    <row r="464" spans="1:37" s="66" customFormat="1" ht="30" customHeight="1">
      <c r="A464" s="89"/>
      <c r="B464" s="83"/>
      <c r="C464" s="28" t="s">
        <v>7</v>
      </c>
      <c r="D464" s="40">
        <v>819</v>
      </c>
      <c r="E464" s="30">
        <f t="shared" si="83"/>
        <v>4199.832</v>
      </c>
      <c r="F464" s="35">
        <v>3964</v>
      </c>
      <c r="G464" s="35">
        <v>235.832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24"/>
      <c r="P464" s="64"/>
      <c r="Q464" s="64"/>
      <c r="R464" s="65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</row>
    <row r="465" spans="1:37" s="55" customFormat="1" ht="18" customHeight="1">
      <c r="A465" s="89"/>
      <c r="B465" s="83"/>
      <c r="C465" s="28" t="s">
        <v>8</v>
      </c>
      <c r="D465" s="31"/>
      <c r="E465" s="30">
        <f t="shared" si="83"/>
        <v>731.3748</v>
      </c>
      <c r="F465" s="35">
        <v>696</v>
      </c>
      <c r="G465" s="35">
        <v>35.3748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24"/>
      <c r="P465" s="42"/>
      <c r="Q465" s="42"/>
      <c r="R465" s="43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</row>
    <row r="466" spans="1:37" s="55" customFormat="1" ht="30" customHeight="1">
      <c r="A466" s="89"/>
      <c r="B466" s="83"/>
      <c r="C466" s="28" t="s">
        <v>108</v>
      </c>
      <c r="D466" s="31"/>
      <c r="E466" s="30">
        <f t="shared" si="83"/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24"/>
      <c r="P466" s="42"/>
      <c r="Q466" s="42"/>
      <c r="R466" s="43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</row>
    <row r="467" spans="1:37" s="55" customFormat="1" ht="31.5" customHeight="1">
      <c r="A467" s="89"/>
      <c r="B467" s="83"/>
      <c r="C467" s="28" t="s">
        <v>109</v>
      </c>
      <c r="D467" s="31"/>
      <c r="E467" s="30">
        <f t="shared" si="83"/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24"/>
      <c r="P467" s="42"/>
      <c r="Q467" s="42"/>
      <c r="R467" s="43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</row>
    <row r="468" spans="1:37" s="55" customFormat="1" ht="15" customHeight="1">
      <c r="A468" s="89"/>
      <c r="B468" s="83"/>
      <c r="C468" s="28" t="s">
        <v>110</v>
      </c>
      <c r="D468" s="31"/>
      <c r="E468" s="30">
        <f t="shared" si="83"/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24"/>
      <c r="P468" s="42"/>
      <c r="Q468" s="42"/>
      <c r="R468" s="43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</row>
    <row r="469" spans="1:37" s="55" customFormat="1" ht="15.75" customHeight="1">
      <c r="A469" s="90"/>
      <c r="B469" s="84"/>
      <c r="C469" s="28" t="s">
        <v>126</v>
      </c>
      <c r="D469" s="31"/>
      <c r="E469" s="30">
        <f t="shared" si="83"/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24"/>
      <c r="P469" s="42"/>
      <c r="Q469" s="42"/>
      <c r="R469" s="43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</row>
    <row r="470" spans="1:37" s="55" customFormat="1" ht="15.75" customHeight="1">
      <c r="A470" s="79" t="s">
        <v>48</v>
      </c>
      <c r="B470" s="82" t="s">
        <v>142</v>
      </c>
      <c r="C470" s="28" t="s">
        <v>32</v>
      </c>
      <c r="D470" s="29"/>
      <c r="E470" s="30">
        <f t="shared" si="83"/>
        <v>50406.98152531258</v>
      </c>
      <c r="F470" s="35">
        <f>F472+F480</f>
        <v>3921.05719</v>
      </c>
      <c r="G470" s="35">
        <f aca="true" t="shared" si="95" ref="G470:N470">G472+G480</f>
        <v>6724.365</v>
      </c>
      <c r="H470" s="35">
        <f t="shared" si="95"/>
        <v>4868.7614699999995</v>
      </c>
      <c r="I470" s="35">
        <f t="shared" si="95"/>
        <v>5260.5045900000005</v>
      </c>
      <c r="J470" s="35">
        <f t="shared" si="95"/>
        <v>5470.9247736</v>
      </c>
      <c r="K470" s="35">
        <f t="shared" si="95"/>
        <v>5689.7617645440005</v>
      </c>
      <c r="L470" s="35">
        <f t="shared" si="95"/>
        <v>5917.352235125761</v>
      </c>
      <c r="M470" s="35">
        <f t="shared" si="95"/>
        <v>6154.046324530792</v>
      </c>
      <c r="N470" s="35">
        <f t="shared" si="95"/>
        <v>6400.208177512022</v>
      </c>
      <c r="O470" s="24"/>
      <c r="P470" s="42"/>
      <c r="Q470" s="42"/>
      <c r="R470" s="43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</row>
    <row r="471" spans="1:37" s="62" customFormat="1" ht="15.75" customHeight="1">
      <c r="A471" s="80"/>
      <c r="B471" s="83"/>
      <c r="C471" s="28" t="s">
        <v>6</v>
      </c>
      <c r="D471" s="29"/>
      <c r="E471" s="30">
        <f t="shared" si="83"/>
        <v>15</v>
      </c>
      <c r="F471" s="35">
        <v>0</v>
      </c>
      <c r="G471" s="35">
        <v>0</v>
      </c>
      <c r="H471" s="35">
        <v>0</v>
      </c>
      <c r="I471" s="35">
        <v>0</v>
      </c>
      <c r="J471" s="35">
        <v>1</v>
      </c>
      <c r="K471" s="35">
        <v>2</v>
      </c>
      <c r="L471" s="35">
        <v>3</v>
      </c>
      <c r="M471" s="35">
        <v>4</v>
      </c>
      <c r="N471" s="35">
        <v>5</v>
      </c>
      <c r="O471" s="24"/>
      <c r="P471" s="60"/>
      <c r="Q471" s="60"/>
      <c r="R471" s="61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</row>
    <row r="472" spans="1:37" s="55" customFormat="1" ht="15.75" customHeight="1">
      <c r="A472" s="80"/>
      <c r="B472" s="83"/>
      <c r="C472" s="28" t="s">
        <v>7</v>
      </c>
      <c r="D472" s="29"/>
      <c r="E472" s="30">
        <f t="shared" si="83"/>
        <v>49327.85959251258</v>
      </c>
      <c r="F472" s="35">
        <f aca="true" t="shared" si="96" ref="F472:N472">F473+F474+F475+F476+F477+F478+F479</f>
        <v>3921.05719</v>
      </c>
      <c r="G472" s="35">
        <f t="shared" si="96"/>
        <v>6599.365</v>
      </c>
      <c r="H472" s="35">
        <f t="shared" si="96"/>
        <v>4743.7614699999995</v>
      </c>
      <c r="I472" s="35">
        <f t="shared" si="96"/>
        <v>5135.5045900000005</v>
      </c>
      <c r="J472" s="35">
        <f t="shared" si="96"/>
        <v>5340.9247736</v>
      </c>
      <c r="K472" s="35">
        <f t="shared" si="96"/>
        <v>5554.561764544001</v>
      </c>
      <c r="L472" s="35">
        <f t="shared" si="96"/>
        <v>5776.7442351257605</v>
      </c>
      <c r="M472" s="35">
        <f t="shared" si="96"/>
        <v>6007.814004530792</v>
      </c>
      <c r="N472" s="35">
        <f t="shared" si="96"/>
        <v>6248.126564712023</v>
      </c>
      <c r="O472" s="24"/>
      <c r="P472" s="42"/>
      <c r="Q472" s="42"/>
      <c r="R472" s="43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</row>
    <row r="473" spans="1:37" s="55" customFormat="1" ht="15.75" customHeight="1">
      <c r="A473" s="80"/>
      <c r="B473" s="83"/>
      <c r="C473" s="28" t="s">
        <v>7</v>
      </c>
      <c r="D473" s="26">
        <v>813</v>
      </c>
      <c r="E473" s="30">
        <f t="shared" si="83"/>
        <v>2016.59509248</v>
      </c>
      <c r="F473" s="35">
        <f aca="true" t="shared" si="97" ref="F473:N473">F488+F501+F511+F521</f>
        <v>240</v>
      </c>
      <c r="G473" s="35">
        <f t="shared" si="97"/>
        <v>250</v>
      </c>
      <c r="H473" s="35">
        <f t="shared" si="97"/>
        <v>200</v>
      </c>
      <c r="I473" s="35">
        <f t="shared" si="97"/>
        <v>200</v>
      </c>
      <c r="J473" s="35">
        <f t="shared" si="97"/>
        <v>208</v>
      </c>
      <c r="K473" s="35">
        <f t="shared" si="97"/>
        <v>216.32</v>
      </c>
      <c r="L473" s="35">
        <f t="shared" si="97"/>
        <v>224.9728</v>
      </c>
      <c r="M473" s="35">
        <f t="shared" si="97"/>
        <v>233.97171200000003</v>
      </c>
      <c r="N473" s="35">
        <f t="shared" si="97"/>
        <v>243.33058048000004</v>
      </c>
      <c r="O473" s="24"/>
      <c r="P473" s="42"/>
      <c r="Q473" s="42"/>
      <c r="R473" s="43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</row>
    <row r="474" spans="1:37" s="55" customFormat="1" ht="15.75" customHeight="1">
      <c r="A474" s="80"/>
      <c r="B474" s="83"/>
      <c r="C474" s="28" t="s">
        <v>7</v>
      </c>
      <c r="D474" s="26">
        <v>814</v>
      </c>
      <c r="E474" s="30">
        <f t="shared" si="83"/>
        <v>24278.33658016057</v>
      </c>
      <c r="F474" s="35">
        <f aca="true" t="shared" si="98" ref="F474:N474">F489+F502+F531</f>
        <v>2309.55719</v>
      </c>
      <c r="G474" s="35">
        <f t="shared" si="98"/>
        <v>3799.365</v>
      </c>
      <c r="H474" s="35">
        <f t="shared" si="98"/>
        <v>2213.76147</v>
      </c>
      <c r="I474" s="35">
        <f t="shared" si="98"/>
        <v>2405.50459</v>
      </c>
      <c r="J474" s="35">
        <f t="shared" si="98"/>
        <v>2501.7247736</v>
      </c>
      <c r="K474" s="35">
        <f t="shared" si="98"/>
        <v>2601.793764544</v>
      </c>
      <c r="L474" s="35">
        <f t="shared" si="98"/>
        <v>2705.8655151257603</v>
      </c>
      <c r="M474" s="35">
        <f t="shared" si="98"/>
        <v>2814.1001357307914</v>
      </c>
      <c r="N474" s="35">
        <f t="shared" si="98"/>
        <v>2926.6641411600226</v>
      </c>
      <c r="O474" s="24"/>
      <c r="P474" s="42"/>
      <c r="Q474" s="42"/>
      <c r="R474" s="43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</row>
    <row r="475" spans="1:37" s="55" customFormat="1" ht="15">
      <c r="A475" s="80"/>
      <c r="B475" s="83"/>
      <c r="C475" s="28" t="s">
        <v>7</v>
      </c>
      <c r="D475" s="26">
        <v>815</v>
      </c>
      <c r="E475" s="30">
        <f aca="true" t="shared" si="99" ref="E475:E538">SUM(F475:N475)</f>
        <v>10666.07055488</v>
      </c>
      <c r="F475" s="35">
        <f>F532</f>
        <v>706.5</v>
      </c>
      <c r="G475" s="35">
        <f aca="true" t="shared" si="100" ref="G475:N475">G532</f>
        <v>1000</v>
      </c>
      <c r="H475" s="35">
        <f t="shared" si="100"/>
        <v>1000</v>
      </c>
      <c r="I475" s="35">
        <f t="shared" si="100"/>
        <v>1200</v>
      </c>
      <c r="J475" s="35">
        <f t="shared" si="100"/>
        <v>1248</v>
      </c>
      <c r="K475" s="35">
        <f t="shared" si="100"/>
        <v>1297.92</v>
      </c>
      <c r="L475" s="35">
        <f t="shared" si="100"/>
        <v>1349.8368</v>
      </c>
      <c r="M475" s="35">
        <f t="shared" si="100"/>
        <v>1403.8302720000002</v>
      </c>
      <c r="N475" s="35">
        <f t="shared" si="100"/>
        <v>1459.98348288</v>
      </c>
      <c r="O475" s="24"/>
      <c r="P475" s="42"/>
      <c r="Q475" s="42"/>
      <c r="R475" s="43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</row>
    <row r="476" spans="1:37" s="55" customFormat="1" ht="18" customHeight="1">
      <c r="A476" s="80"/>
      <c r="B476" s="83"/>
      <c r="C476" s="28" t="s">
        <v>7</v>
      </c>
      <c r="D476" s="26">
        <v>816</v>
      </c>
      <c r="E476" s="30">
        <f t="shared" si="99"/>
        <v>0</v>
      </c>
      <c r="F476" s="35">
        <f aca="true" t="shared" si="101" ref="F476:I477">F490</f>
        <v>0</v>
      </c>
      <c r="G476" s="35">
        <f t="shared" si="101"/>
        <v>0</v>
      </c>
      <c r="H476" s="35">
        <f t="shared" si="101"/>
        <v>0</v>
      </c>
      <c r="I476" s="35">
        <f t="shared" si="101"/>
        <v>0</v>
      </c>
      <c r="J476" s="35">
        <f aca="true" t="shared" si="102" ref="J476:N477">J490</f>
        <v>0</v>
      </c>
      <c r="K476" s="35">
        <f t="shared" si="102"/>
        <v>0</v>
      </c>
      <c r="L476" s="35">
        <f t="shared" si="102"/>
        <v>0</v>
      </c>
      <c r="M476" s="35">
        <f t="shared" si="102"/>
        <v>0</v>
      </c>
      <c r="N476" s="35">
        <f t="shared" si="102"/>
        <v>0</v>
      </c>
      <c r="O476" s="24"/>
      <c r="P476" s="42"/>
      <c r="Q476" s="42"/>
      <c r="R476" s="43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</row>
    <row r="477" spans="1:37" s="55" customFormat="1" ht="18" customHeight="1">
      <c r="A477" s="80"/>
      <c r="B477" s="83"/>
      <c r="C477" s="28" t="s">
        <v>7</v>
      </c>
      <c r="D477" s="26">
        <v>819</v>
      </c>
      <c r="E477" s="30">
        <f t="shared" si="99"/>
        <v>9514.624235520001</v>
      </c>
      <c r="F477" s="35">
        <f t="shared" si="101"/>
        <v>400</v>
      </c>
      <c r="G477" s="35">
        <f t="shared" si="101"/>
        <v>1100</v>
      </c>
      <c r="H477" s="35">
        <f t="shared" si="101"/>
        <v>1050</v>
      </c>
      <c r="I477" s="35">
        <f t="shared" si="101"/>
        <v>1050</v>
      </c>
      <c r="J477" s="35">
        <f t="shared" si="102"/>
        <v>1092</v>
      </c>
      <c r="K477" s="35">
        <f t="shared" si="102"/>
        <v>1135.68</v>
      </c>
      <c r="L477" s="35">
        <f t="shared" si="102"/>
        <v>1181.1072000000001</v>
      </c>
      <c r="M477" s="35">
        <f t="shared" si="102"/>
        <v>1228.3514880000002</v>
      </c>
      <c r="N477" s="35">
        <f t="shared" si="102"/>
        <v>1277.4855475200004</v>
      </c>
      <c r="O477" s="24"/>
      <c r="P477" s="42"/>
      <c r="Q477" s="42"/>
      <c r="R477" s="43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</row>
    <row r="478" spans="1:37" s="55" customFormat="1" ht="18" customHeight="1">
      <c r="A478" s="80"/>
      <c r="B478" s="83"/>
      <c r="C478" s="28" t="s">
        <v>7</v>
      </c>
      <c r="D478" s="41" t="s">
        <v>43</v>
      </c>
      <c r="E478" s="30">
        <f t="shared" si="99"/>
        <v>2702.233129472</v>
      </c>
      <c r="F478" s="35">
        <f aca="true" t="shared" si="103" ref="F478:N478">F512</f>
        <v>265</v>
      </c>
      <c r="G478" s="35">
        <f t="shared" si="103"/>
        <v>300</v>
      </c>
      <c r="H478" s="35">
        <f t="shared" si="103"/>
        <v>280</v>
      </c>
      <c r="I478" s="35">
        <f t="shared" si="103"/>
        <v>280</v>
      </c>
      <c r="J478" s="35">
        <f t="shared" si="103"/>
        <v>291.2</v>
      </c>
      <c r="K478" s="35">
        <f t="shared" si="103"/>
        <v>302.848</v>
      </c>
      <c r="L478" s="35">
        <f t="shared" si="103"/>
        <v>314.96192</v>
      </c>
      <c r="M478" s="35">
        <f t="shared" si="103"/>
        <v>327.56039680000004</v>
      </c>
      <c r="N478" s="35">
        <f t="shared" si="103"/>
        <v>340.66281267200003</v>
      </c>
      <c r="O478" s="24"/>
      <c r="P478" s="42"/>
      <c r="Q478" s="42"/>
      <c r="R478" s="43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</row>
    <row r="479" spans="1:37" s="55" customFormat="1" ht="18" customHeight="1">
      <c r="A479" s="80"/>
      <c r="B479" s="83"/>
      <c r="C479" s="28" t="s">
        <v>7</v>
      </c>
      <c r="D479" s="41" t="s">
        <v>39</v>
      </c>
      <c r="E479" s="30">
        <f t="shared" si="99"/>
        <v>150</v>
      </c>
      <c r="F479" s="35">
        <f>F522</f>
        <v>0</v>
      </c>
      <c r="G479" s="35">
        <f>G492</f>
        <v>150</v>
      </c>
      <c r="H479" s="35">
        <f aca="true" t="shared" si="104" ref="H479:N479">H522</f>
        <v>0</v>
      </c>
      <c r="I479" s="35">
        <f t="shared" si="104"/>
        <v>0</v>
      </c>
      <c r="J479" s="35">
        <f t="shared" si="104"/>
        <v>0</v>
      </c>
      <c r="K479" s="35">
        <f t="shared" si="104"/>
        <v>0</v>
      </c>
      <c r="L479" s="35">
        <f t="shared" si="104"/>
        <v>0</v>
      </c>
      <c r="M479" s="35">
        <f t="shared" si="104"/>
        <v>0</v>
      </c>
      <c r="N479" s="35">
        <f t="shared" si="104"/>
        <v>0</v>
      </c>
      <c r="O479" s="24"/>
      <c r="P479" s="42"/>
      <c r="Q479" s="42"/>
      <c r="R479" s="43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</row>
    <row r="480" spans="1:37" s="55" customFormat="1" ht="18" customHeight="1">
      <c r="A480" s="80"/>
      <c r="B480" s="83"/>
      <c r="C480" s="28" t="s">
        <v>8</v>
      </c>
      <c r="D480" s="31"/>
      <c r="E480" s="30">
        <f t="shared" si="99"/>
        <v>1079.1219328000002</v>
      </c>
      <c r="F480" s="35">
        <f>F493</f>
        <v>0</v>
      </c>
      <c r="G480" s="35">
        <f>G493</f>
        <v>125</v>
      </c>
      <c r="H480" s="35">
        <f aca="true" t="shared" si="105" ref="H480:N480">H493</f>
        <v>125</v>
      </c>
      <c r="I480" s="35">
        <f t="shared" si="105"/>
        <v>125</v>
      </c>
      <c r="J480" s="35">
        <f t="shared" si="105"/>
        <v>130</v>
      </c>
      <c r="K480" s="35">
        <f t="shared" si="105"/>
        <v>135.20000000000002</v>
      </c>
      <c r="L480" s="35">
        <f t="shared" si="105"/>
        <v>140.60800000000003</v>
      </c>
      <c r="M480" s="35">
        <f t="shared" si="105"/>
        <v>146.23232000000004</v>
      </c>
      <c r="N480" s="35">
        <f t="shared" si="105"/>
        <v>152.08161280000004</v>
      </c>
      <c r="O480" s="24"/>
      <c r="P480" s="42"/>
      <c r="Q480" s="42"/>
      <c r="R480" s="43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</row>
    <row r="481" spans="1:37" s="55" customFormat="1" ht="18" customHeight="1">
      <c r="A481" s="80"/>
      <c r="B481" s="83"/>
      <c r="C481" s="28" t="s">
        <v>108</v>
      </c>
      <c r="D481" s="31"/>
      <c r="E481" s="30">
        <f t="shared" si="99"/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24"/>
      <c r="P481" s="42"/>
      <c r="Q481" s="42"/>
      <c r="R481" s="43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</row>
    <row r="482" spans="1:37" s="55" customFormat="1" ht="18" customHeight="1">
      <c r="A482" s="80"/>
      <c r="B482" s="83"/>
      <c r="C482" s="28" t="s">
        <v>109</v>
      </c>
      <c r="D482" s="31"/>
      <c r="E482" s="30">
        <f t="shared" si="99"/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24"/>
      <c r="P482" s="42"/>
      <c r="Q482" s="42"/>
      <c r="R482" s="43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</row>
    <row r="483" spans="1:37" s="55" customFormat="1" ht="18" customHeight="1">
      <c r="A483" s="80"/>
      <c r="B483" s="83"/>
      <c r="C483" s="28" t="s">
        <v>110</v>
      </c>
      <c r="D483" s="31"/>
      <c r="E483" s="30">
        <f t="shared" si="99"/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24"/>
      <c r="P483" s="42"/>
      <c r="Q483" s="42"/>
      <c r="R483" s="43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</row>
    <row r="484" spans="1:37" s="55" customFormat="1" ht="18" customHeight="1">
      <c r="A484" s="81"/>
      <c r="B484" s="84"/>
      <c r="C484" s="28" t="s">
        <v>126</v>
      </c>
      <c r="D484" s="31"/>
      <c r="E484" s="30">
        <f t="shared" si="99"/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24"/>
      <c r="P484" s="42"/>
      <c r="Q484" s="42"/>
      <c r="R484" s="43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</row>
    <row r="485" spans="1:37" s="55" customFormat="1" ht="18" customHeight="1">
      <c r="A485" s="74" t="s">
        <v>49</v>
      </c>
      <c r="B485" s="82" t="s">
        <v>167</v>
      </c>
      <c r="C485" s="28" t="s">
        <v>32</v>
      </c>
      <c r="D485" s="29"/>
      <c r="E485" s="30">
        <f t="shared" si="99"/>
        <v>4954.999</v>
      </c>
      <c r="F485" s="35">
        <f>F493+F487</f>
        <v>579.999</v>
      </c>
      <c r="G485" s="35">
        <f>G493+G487</f>
        <v>1605</v>
      </c>
      <c r="H485" s="35">
        <f>H493+H487</f>
        <v>1385</v>
      </c>
      <c r="I485" s="35">
        <f>I493+I487</f>
        <v>1385</v>
      </c>
      <c r="J485" s="35"/>
      <c r="K485" s="35"/>
      <c r="L485" s="35"/>
      <c r="M485" s="35"/>
      <c r="N485" s="35"/>
      <c r="O485" s="24"/>
      <c r="P485" s="42"/>
      <c r="Q485" s="42"/>
      <c r="R485" s="43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</row>
    <row r="486" spans="1:37" s="55" customFormat="1" ht="18" customHeight="1">
      <c r="A486" s="75"/>
      <c r="B486" s="83"/>
      <c r="C486" s="28" t="s">
        <v>6</v>
      </c>
      <c r="D486" s="29"/>
      <c r="E486" s="30">
        <f t="shared" si="99"/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24"/>
      <c r="P486" s="42"/>
      <c r="Q486" s="42"/>
      <c r="R486" s="43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</row>
    <row r="487" spans="1:37" s="55" customFormat="1" ht="18" customHeight="1">
      <c r="A487" s="75"/>
      <c r="B487" s="83"/>
      <c r="C487" s="28" t="s">
        <v>7</v>
      </c>
      <c r="D487" s="29"/>
      <c r="E487" s="30">
        <f t="shared" si="99"/>
        <v>11677.548082624</v>
      </c>
      <c r="F487" s="35">
        <f>F488+F489+F490+F491+F492</f>
        <v>579.999</v>
      </c>
      <c r="G487" s="35">
        <f>G488+G489+G490+G491+G492</f>
        <v>1480</v>
      </c>
      <c r="H487" s="35">
        <f>H488+H489+H490+H491+H492</f>
        <v>1260</v>
      </c>
      <c r="I487" s="35">
        <f>I488+I489+I490+I491+I492</f>
        <v>1260</v>
      </c>
      <c r="J487" s="35">
        <f>SUM(J488:J492)</f>
        <v>1310.4</v>
      </c>
      <c r="K487" s="35">
        <f>SUM(K488:K492)</f>
        <v>1362.816</v>
      </c>
      <c r="L487" s="35">
        <f>SUM(L488:L492)</f>
        <v>1417.3286400000002</v>
      </c>
      <c r="M487" s="35">
        <f>SUM(M488:M492)</f>
        <v>1474.0217856000004</v>
      </c>
      <c r="N487" s="35">
        <f>SUM(N488:N492)</f>
        <v>1532.9826570240004</v>
      </c>
      <c r="O487" s="24"/>
      <c r="P487" s="42"/>
      <c r="Q487" s="42"/>
      <c r="R487" s="43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</row>
    <row r="488" spans="1:37" s="55" customFormat="1" ht="18" customHeight="1">
      <c r="A488" s="75"/>
      <c r="B488" s="83"/>
      <c r="C488" s="28" t="s">
        <v>7</v>
      </c>
      <c r="D488" s="26">
        <v>813</v>
      </c>
      <c r="E488" s="30">
        <f t="shared" si="99"/>
        <v>1049.627300864</v>
      </c>
      <c r="F488" s="35">
        <v>80</v>
      </c>
      <c r="G488" s="35">
        <v>130</v>
      </c>
      <c r="H488" s="35">
        <v>110</v>
      </c>
      <c r="I488" s="35">
        <v>110</v>
      </c>
      <c r="J488" s="35">
        <f aca="true" t="shared" si="106" ref="J488:N491">I488*1.04</f>
        <v>114.4</v>
      </c>
      <c r="K488" s="35">
        <f t="shared" si="106"/>
        <v>118.97600000000001</v>
      </c>
      <c r="L488" s="35">
        <f t="shared" si="106"/>
        <v>123.73504000000001</v>
      </c>
      <c r="M488" s="35">
        <f t="shared" si="106"/>
        <v>128.6844416</v>
      </c>
      <c r="N488" s="35">
        <f t="shared" si="106"/>
        <v>133.83181926400002</v>
      </c>
      <c r="O488" s="24"/>
      <c r="P488" s="42"/>
      <c r="Q488" s="42"/>
      <c r="R488" s="43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</row>
    <row r="489" spans="1:37" s="55" customFormat="1" ht="19.5" customHeight="1">
      <c r="A489" s="75"/>
      <c r="B489" s="83"/>
      <c r="C489" s="28" t="s">
        <v>7</v>
      </c>
      <c r="D489" s="26">
        <v>814</v>
      </c>
      <c r="E489" s="30">
        <f t="shared" si="99"/>
        <v>963.29654624</v>
      </c>
      <c r="F489" s="35">
        <v>99.999</v>
      </c>
      <c r="G489" s="35">
        <v>100</v>
      </c>
      <c r="H489" s="35">
        <v>100</v>
      </c>
      <c r="I489" s="35">
        <v>100</v>
      </c>
      <c r="J489" s="35">
        <f t="shared" si="106"/>
        <v>104</v>
      </c>
      <c r="K489" s="35">
        <f t="shared" si="106"/>
        <v>108.16</v>
      </c>
      <c r="L489" s="35">
        <f t="shared" si="106"/>
        <v>112.4864</v>
      </c>
      <c r="M489" s="35">
        <f t="shared" si="106"/>
        <v>116.98585600000001</v>
      </c>
      <c r="N489" s="35">
        <f t="shared" si="106"/>
        <v>121.66529024000002</v>
      </c>
      <c r="O489" s="24"/>
      <c r="P489" s="42"/>
      <c r="Q489" s="42"/>
      <c r="R489" s="43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</row>
    <row r="490" spans="1:37" s="55" customFormat="1" ht="19.5" customHeight="1">
      <c r="A490" s="75"/>
      <c r="B490" s="83"/>
      <c r="C490" s="28" t="s">
        <v>7</v>
      </c>
      <c r="D490" s="26">
        <v>816</v>
      </c>
      <c r="E490" s="30">
        <f t="shared" si="99"/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f t="shared" si="106"/>
        <v>0</v>
      </c>
      <c r="K490" s="35">
        <f t="shared" si="106"/>
        <v>0</v>
      </c>
      <c r="L490" s="35">
        <f t="shared" si="106"/>
        <v>0</v>
      </c>
      <c r="M490" s="35">
        <f t="shared" si="106"/>
        <v>0</v>
      </c>
      <c r="N490" s="35">
        <f t="shared" si="106"/>
        <v>0</v>
      </c>
      <c r="O490" s="24"/>
      <c r="P490" s="42"/>
      <c r="Q490" s="42"/>
      <c r="R490" s="43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</row>
    <row r="491" spans="1:37" s="55" customFormat="1" ht="19.5" customHeight="1">
      <c r="A491" s="75"/>
      <c r="B491" s="83"/>
      <c r="C491" s="28" t="s">
        <v>7</v>
      </c>
      <c r="D491" s="26">
        <v>819</v>
      </c>
      <c r="E491" s="30">
        <f t="shared" si="99"/>
        <v>9514.624235520001</v>
      </c>
      <c r="F491" s="35">
        <v>400</v>
      </c>
      <c r="G491" s="35">
        <v>1100</v>
      </c>
      <c r="H491" s="35">
        <v>1050</v>
      </c>
      <c r="I491" s="35">
        <v>1050</v>
      </c>
      <c r="J491" s="35">
        <f t="shared" si="106"/>
        <v>1092</v>
      </c>
      <c r="K491" s="35">
        <f t="shared" si="106"/>
        <v>1135.68</v>
      </c>
      <c r="L491" s="35">
        <f t="shared" si="106"/>
        <v>1181.1072000000001</v>
      </c>
      <c r="M491" s="35">
        <f t="shared" si="106"/>
        <v>1228.3514880000002</v>
      </c>
      <c r="N491" s="35">
        <f t="shared" si="106"/>
        <v>1277.4855475200004</v>
      </c>
      <c r="O491" s="24"/>
      <c r="P491" s="42"/>
      <c r="Q491" s="42"/>
      <c r="R491" s="43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</row>
    <row r="492" spans="1:37" s="55" customFormat="1" ht="19.5" customHeight="1">
      <c r="A492" s="75"/>
      <c r="B492" s="83"/>
      <c r="C492" s="28" t="s">
        <v>7</v>
      </c>
      <c r="D492" s="41" t="s">
        <v>39</v>
      </c>
      <c r="E492" s="30">
        <f t="shared" si="99"/>
        <v>150</v>
      </c>
      <c r="F492" s="35">
        <v>0</v>
      </c>
      <c r="G492" s="35">
        <v>150</v>
      </c>
      <c r="H492" s="35">
        <v>0</v>
      </c>
      <c r="I492" s="35">
        <v>0</v>
      </c>
      <c r="J492" s="35">
        <f>I492*1.04</f>
        <v>0</v>
      </c>
      <c r="K492" s="35">
        <f aca="true" t="shared" si="107" ref="K492:N493">J492*1.04</f>
        <v>0</v>
      </c>
      <c r="L492" s="35">
        <f t="shared" si="107"/>
        <v>0</v>
      </c>
      <c r="M492" s="35">
        <f t="shared" si="107"/>
        <v>0</v>
      </c>
      <c r="N492" s="35">
        <f t="shared" si="107"/>
        <v>0</v>
      </c>
      <c r="O492" s="24"/>
      <c r="P492" s="42"/>
      <c r="Q492" s="42"/>
      <c r="R492" s="43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</row>
    <row r="493" spans="1:37" s="55" customFormat="1" ht="19.5" customHeight="1">
      <c r="A493" s="75"/>
      <c r="B493" s="83"/>
      <c r="C493" s="28" t="s">
        <v>8</v>
      </c>
      <c r="D493" s="31"/>
      <c r="E493" s="30">
        <f t="shared" si="99"/>
        <v>1079.1219328000002</v>
      </c>
      <c r="F493" s="35">
        <v>0</v>
      </c>
      <c r="G493" s="35">
        <v>125</v>
      </c>
      <c r="H493" s="35">
        <v>125</v>
      </c>
      <c r="I493" s="35">
        <v>125</v>
      </c>
      <c r="J493" s="35">
        <f>I493*1.04</f>
        <v>130</v>
      </c>
      <c r="K493" s="35">
        <f t="shared" si="107"/>
        <v>135.20000000000002</v>
      </c>
      <c r="L493" s="35">
        <f t="shared" si="107"/>
        <v>140.60800000000003</v>
      </c>
      <c r="M493" s="35">
        <f t="shared" si="107"/>
        <v>146.23232000000004</v>
      </c>
      <c r="N493" s="35">
        <f t="shared" si="107"/>
        <v>152.08161280000004</v>
      </c>
      <c r="O493" s="24"/>
      <c r="P493" s="42"/>
      <c r="Q493" s="42"/>
      <c r="R493" s="43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</row>
    <row r="494" spans="1:37" s="55" customFormat="1" ht="19.5" customHeight="1">
      <c r="A494" s="75"/>
      <c r="B494" s="83"/>
      <c r="C494" s="28" t="s">
        <v>108</v>
      </c>
      <c r="D494" s="31"/>
      <c r="E494" s="30">
        <f t="shared" si="99"/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24"/>
      <c r="P494" s="42"/>
      <c r="Q494" s="42"/>
      <c r="R494" s="43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</row>
    <row r="495" spans="1:37" s="55" customFormat="1" ht="19.5" customHeight="1">
      <c r="A495" s="75"/>
      <c r="B495" s="83"/>
      <c r="C495" s="28" t="s">
        <v>109</v>
      </c>
      <c r="D495" s="31"/>
      <c r="E495" s="30">
        <f t="shared" si="99"/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24"/>
      <c r="P495" s="42"/>
      <c r="Q495" s="42"/>
      <c r="R495" s="43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</row>
    <row r="496" spans="1:37" s="55" customFormat="1" ht="19.5" customHeight="1">
      <c r="A496" s="75"/>
      <c r="B496" s="83"/>
      <c r="C496" s="28" t="s">
        <v>110</v>
      </c>
      <c r="D496" s="31"/>
      <c r="E496" s="30">
        <f t="shared" si="99"/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24"/>
      <c r="P496" s="42"/>
      <c r="Q496" s="42"/>
      <c r="R496" s="43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</row>
    <row r="497" spans="1:37" s="55" customFormat="1" ht="19.5" customHeight="1">
      <c r="A497" s="76"/>
      <c r="B497" s="84"/>
      <c r="C497" s="28" t="s">
        <v>126</v>
      </c>
      <c r="D497" s="31"/>
      <c r="E497" s="30">
        <f t="shared" si="99"/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24"/>
      <c r="P497" s="42"/>
      <c r="Q497" s="42"/>
      <c r="R497" s="43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</row>
    <row r="498" spans="1:37" s="55" customFormat="1" ht="19.5" customHeight="1">
      <c r="A498" s="79" t="s">
        <v>50</v>
      </c>
      <c r="B498" s="85" t="s">
        <v>139</v>
      </c>
      <c r="C498" s="28" t="s">
        <v>32</v>
      </c>
      <c r="D498" s="31"/>
      <c r="E498" s="30">
        <f t="shared" si="99"/>
        <v>18494.613011968573</v>
      </c>
      <c r="F498" s="35">
        <f>F500</f>
        <v>1532.95939</v>
      </c>
      <c r="G498" s="35">
        <f>G500</f>
        <v>3219.365</v>
      </c>
      <c r="H498" s="35">
        <f>H500</f>
        <v>1633.76147</v>
      </c>
      <c r="I498" s="35">
        <f>I500</f>
        <v>1825.50459</v>
      </c>
      <c r="J498" s="35">
        <f>J500+J503</f>
        <v>1898.5247736000001</v>
      </c>
      <c r="K498" s="35">
        <f>K500+K503</f>
        <v>1974.4657645440002</v>
      </c>
      <c r="L498" s="35">
        <f>L500+L503</f>
        <v>2053.4443951257604</v>
      </c>
      <c r="M498" s="35">
        <f>M500+M503</f>
        <v>2135.582170930791</v>
      </c>
      <c r="N498" s="35">
        <f>N500+N503</f>
        <v>2221.0054577680226</v>
      </c>
      <c r="O498" s="24"/>
      <c r="P498" s="42"/>
      <c r="Q498" s="42"/>
      <c r="R498" s="43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</row>
    <row r="499" spans="1:37" s="55" customFormat="1" ht="21.75" customHeight="1">
      <c r="A499" s="80"/>
      <c r="B499" s="86"/>
      <c r="C499" s="28" t="s">
        <v>6</v>
      </c>
      <c r="D499" s="31"/>
      <c r="E499" s="30">
        <f t="shared" si="99"/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24"/>
      <c r="P499" s="42"/>
      <c r="Q499" s="42"/>
      <c r="R499" s="43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</row>
    <row r="500" spans="1:37" s="55" customFormat="1" ht="21.75" customHeight="1">
      <c r="A500" s="80"/>
      <c r="B500" s="86"/>
      <c r="C500" s="28" t="s">
        <v>7</v>
      </c>
      <c r="D500" s="31"/>
      <c r="E500" s="30">
        <f t="shared" si="99"/>
        <v>18494.613011968573</v>
      </c>
      <c r="F500" s="35">
        <f aca="true" t="shared" si="108" ref="F500:N500">F501+F502</f>
        <v>1532.95939</v>
      </c>
      <c r="G500" s="35">
        <f t="shared" si="108"/>
        <v>3219.365</v>
      </c>
      <c r="H500" s="35">
        <f t="shared" si="108"/>
        <v>1633.76147</v>
      </c>
      <c r="I500" s="35">
        <f t="shared" si="108"/>
        <v>1825.50459</v>
      </c>
      <c r="J500" s="35">
        <f t="shared" si="108"/>
        <v>1898.5247736000001</v>
      </c>
      <c r="K500" s="35">
        <f t="shared" si="108"/>
        <v>1974.4657645440002</v>
      </c>
      <c r="L500" s="35">
        <f t="shared" si="108"/>
        <v>2053.4443951257604</v>
      </c>
      <c r="M500" s="35">
        <f t="shared" si="108"/>
        <v>2135.582170930791</v>
      </c>
      <c r="N500" s="35">
        <f t="shared" si="108"/>
        <v>2221.0054577680226</v>
      </c>
      <c r="O500" s="24"/>
      <c r="P500" s="42"/>
      <c r="Q500" s="42"/>
      <c r="R500" s="43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</row>
    <row r="501" spans="1:37" s="55" customFormat="1" ht="21.75" customHeight="1">
      <c r="A501" s="80"/>
      <c r="B501" s="86"/>
      <c r="C501" s="28" t="s">
        <v>7</v>
      </c>
      <c r="D501" s="31" t="s">
        <v>38</v>
      </c>
      <c r="E501" s="30">
        <f t="shared" si="99"/>
        <v>192.659509248</v>
      </c>
      <c r="F501" s="35">
        <v>20</v>
      </c>
      <c r="G501" s="35">
        <v>20</v>
      </c>
      <c r="H501" s="35">
        <v>20</v>
      </c>
      <c r="I501" s="35">
        <v>20</v>
      </c>
      <c r="J501" s="35">
        <f aca="true" t="shared" si="109" ref="J501:N502">I501*1.04</f>
        <v>20.8</v>
      </c>
      <c r="K501" s="35">
        <f t="shared" si="109"/>
        <v>21.632</v>
      </c>
      <c r="L501" s="35">
        <f t="shared" si="109"/>
        <v>22.497280000000003</v>
      </c>
      <c r="M501" s="35">
        <f t="shared" si="109"/>
        <v>23.397171200000006</v>
      </c>
      <c r="N501" s="35">
        <f t="shared" si="109"/>
        <v>24.33305804800001</v>
      </c>
      <c r="O501" s="24"/>
      <c r="P501" s="42"/>
      <c r="Q501" s="42"/>
      <c r="R501" s="43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</row>
    <row r="502" spans="1:37" s="55" customFormat="1" ht="21.75" customHeight="1">
      <c r="A502" s="80"/>
      <c r="B502" s="86"/>
      <c r="C502" s="28" t="s">
        <v>7</v>
      </c>
      <c r="D502" s="31" t="s">
        <v>41</v>
      </c>
      <c r="E502" s="30">
        <f t="shared" si="99"/>
        <v>18301.953502720575</v>
      </c>
      <c r="F502" s="35">
        <v>1512.95939</v>
      </c>
      <c r="G502" s="35">
        <v>3199.365</v>
      </c>
      <c r="H502" s="35">
        <v>1613.76147</v>
      </c>
      <c r="I502" s="35">
        <v>1805.50459</v>
      </c>
      <c r="J502" s="35">
        <f t="shared" si="109"/>
        <v>1877.7247736000002</v>
      </c>
      <c r="K502" s="35">
        <f t="shared" si="109"/>
        <v>1952.8337645440001</v>
      </c>
      <c r="L502" s="35">
        <f t="shared" si="109"/>
        <v>2030.9471151257603</v>
      </c>
      <c r="M502" s="35">
        <f t="shared" si="109"/>
        <v>2112.184999730791</v>
      </c>
      <c r="N502" s="35">
        <f t="shared" si="109"/>
        <v>2196.6723997200224</v>
      </c>
      <c r="O502" s="24"/>
      <c r="P502" s="42"/>
      <c r="Q502" s="42"/>
      <c r="R502" s="43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</row>
    <row r="503" spans="1:37" s="55" customFormat="1" ht="21.75" customHeight="1">
      <c r="A503" s="80"/>
      <c r="B503" s="86"/>
      <c r="C503" s="28" t="s">
        <v>8</v>
      </c>
      <c r="D503" s="31"/>
      <c r="E503" s="30">
        <f t="shared" si="99"/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24"/>
      <c r="P503" s="42"/>
      <c r="Q503" s="42"/>
      <c r="R503" s="43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</row>
    <row r="504" spans="1:37" s="55" customFormat="1" ht="21.75" customHeight="1">
      <c r="A504" s="80"/>
      <c r="B504" s="86"/>
      <c r="C504" s="28" t="s">
        <v>108</v>
      </c>
      <c r="D504" s="31"/>
      <c r="E504" s="30">
        <f t="shared" si="99"/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24"/>
      <c r="P504" s="42"/>
      <c r="Q504" s="42"/>
      <c r="R504" s="43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</row>
    <row r="505" spans="1:37" s="55" customFormat="1" ht="28.5" customHeight="1">
      <c r="A505" s="80"/>
      <c r="B505" s="86"/>
      <c r="C505" s="28" t="s">
        <v>109</v>
      </c>
      <c r="D505" s="31"/>
      <c r="E505" s="30">
        <f t="shared" si="99"/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24"/>
      <c r="P505" s="42"/>
      <c r="Q505" s="42"/>
      <c r="R505" s="43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</row>
    <row r="506" spans="1:37" s="55" customFormat="1" ht="21.75" customHeight="1">
      <c r="A506" s="80"/>
      <c r="B506" s="86"/>
      <c r="C506" s="28" t="s">
        <v>110</v>
      </c>
      <c r="D506" s="31"/>
      <c r="E506" s="30">
        <f t="shared" si="99"/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24"/>
      <c r="P506" s="42"/>
      <c r="Q506" s="42"/>
      <c r="R506" s="43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</row>
    <row r="507" spans="1:37" s="55" customFormat="1" ht="21.75" customHeight="1">
      <c r="A507" s="81"/>
      <c r="B507" s="87"/>
      <c r="C507" s="28" t="s">
        <v>126</v>
      </c>
      <c r="D507" s="31"/>
      <c r="E507" s="30">
        <f t="shared" si="99"/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24"/>
      <c r="P507" s="42"/>
      <c r="Q507" s="42"/>
      <c r="R507" s="43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</row>
    <row r="508" spans="1:37" s="55" customFormat="1" ht="29.25" customHeight="1">
      <c r="A508" s="79" t="s">
        <v>119</v>
      </c>
      <c r="B508" s="85" t="s">
        <v>168</v>
      </c>
      <c r="C508" s="28" t="s">
        <v>32</v>
      </c>
      <c r="D508" s="31"/>
      <c r="E508" s="30">
        <f t="shared" si="99"/>
        <v>2742.233129472</v>
      </c>
      <c r="F508" s="35">
        <f>F510</f>
        <v>305</v>
      </c>
      <c r="G508" s="35">
        <f>G510</f>
        <v>300</v>
      </c>
      <c r="H508" s="35">
        <f>H510</f>
        <v>280</v>
      </c>
      <c r="I508" s="35">
        <f>I510</f>
        <v>280</v>
      </c>
      <c r="J508" s="35">
        <f>J510+J513</f>
        <v>291.2</v>
      </c>
      <c r="K508" s="35">
        <f>K510+K513</f>
        <v>302.848</v>
      </c>
      <c r="L508" s="35">
        <f>L510+L513</f>
        <v>314.96192</v>
      </c>
      <c r="M508" s="35">
        <f>M510+M513</f>
        <v>327.56039680000004</v>
      </c>
      <c r="N508" s="35">
        <f>N510+N513</f>
        <v>340.66281267200003</v>
      </c>
      <c r="O508" s="24"/>
      <c r="P508" s="42"/>
      <c r="Q508" s="42"/>
      <c r="R508" s="43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</row>
    <row r="509" spans="1:37" s="55" customFormat="1" ht="16.5" customHeight="1">
      <c r="A509" s="80"/>
      <c r="B509" s="86"/>
      <c r="C509" s="28" t="s">
        <v>6</v>
      </c>
      <c r="D509" s="31"/>
      <c r="E509" s="30">
        <f t="shared" si="99"/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24"/>
      <c r="P509" s="42"/>
      <c r="Q509" s="42"/>
      <c r="R509" s="43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</row>
    <row r="510" spans="1:37" s="55" customFormat="1" ht="16.5" customHeight="1">
      <c r="A510" s="80"/>
      <c r="B510" s="86"/>
      <c r="C510" s="28" t="s">
        <v>7</v>
      </c>
      <c r="D510" s="31"/>
      <c r="E510" s="30">
        <f t="shared" si="99"/>
        <v>2742.233129472</v>
      </c>
      <c r="F510" s="35">
        <f aca="true" t="shared" si="110" ref="F510:N510">F511+F512</f>
        <v>305</v>
      </c>
      <c r="G510" s="35">
        <f t="shared" si="110"/>
        <v>300</v>
      </c>
      <c r="H510" s="35">
        <f t="shared" si="110"/>
        <v>280</v>
      </c>
      <c r="I510" s="35">
        <f t="shared" si="110"/>
        <v>280</v>
      </c>
      <c r="J510" s="35">
        <f t="shared" si="110"/>
        <v>291.2</v>
      </c>
      <c r="K510" s="35">
        <f t="shared" si="110"/>
        <v>302.848</v>
      </c>
      <c r="L510" s="35">
        <f t="shared" si="110"/>
        <v>314.96192</v>
      </c>
      <c r="M510" s="35">
        <f t="shared" si="110"/>
        <v>327.56039680000004</v>
      </c>
      <c r="N510" s="35">
        <f t="shared" si="110"/>
        <v>340.66281267200003</v>
      </c>
      <c r="O510" s="24"/>
      <c r="P510" s="42"/>
      <c r="Q510" s="42"/>
      <c r="R510" s="43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</row>
    <row r="511" spans="1:37" s="55" customFormat="1" ht="16.5" customHeight="1">
      <c r="A511" s="80"/>
      <c r="B511" s="86"/>
      <c r="C511" s="28" t="s">
        <v>7</v>
      </c>
      <c r="D511" s="31" t="s">
        <v>38</v>
      </c>
      <c r="E511" s="30">
        <f t="shared" si="99"/>
        <v>40</v>
      </c>
      <c r="F511" s="35">
        <v>40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24"/>
      <c r="P511" s="42"/>
      <c r="Q511" s="42"/>
      <c r="R511" s="43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</row>
    <row r="512" spans="1:37" s="55" customFormat="1" ht="16.5" customHeight="1">
      <c r="A512" s="80"/>
      <c r="B512" s="86"/>
      <c r="C512" s="28" t="s">
        <v>7</v>
      </c>
      <c r="D512" s="31" t="s">
        <v>43</v>
      </c>
      <c r="E512" s="30">
        <f t="shared" si="99"/>
        <v>2702.233129472</v>
      </c>
      <c r="F512" s="35">
        <v>265</v>
      </c>
      <c r="G512" s="35">
        <v>300</v>
      </c>
      <c r="H512" s="35">
        <v>280</v>
      </c>
      <c r="I512" s="35">
        <v>280</v>
      </c>
      <c r="J512" s="35">
        <f>I512*1.04</f>
        <v>291.2</v>
      </c>
      <c r="K512" s="35">
        <f>J512*1.04</f>
        <v>302.848</v>
      </c>
      <c r="L512" s="35">
        <f>K512*1.04</f>
        <v>314.96192</v>
      </c>
      <c r="M512" s="35">
        <f>L512*1.04</f>
        <v>327.56039680000004</v>
      </c>
      <c r="N512" s="35">
        <f>M512*1.04</f>
        <v>340.66281267200003</v>
      </c>
      <c r="O512" s="24"/>
      <c r="P512" s="42"/>
      <c r="Q512" s="42"/>
      <c r="R512" s="43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</row>
    <row r="513" spans="1:37" s="55" customFormat="1" ht="16.5" customHeight="1">
      <c r="A513" s="80"/>
      <c r="B513" s="86"/>
      <c r="C513" s="28" t="s">
        <v>8</v>
      </c>
      <c r="D513" s="31"/>
      <c r="E513" s="30">
        <f t="shared" si="99"/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24"/>
      <c r="P513" s="42"/>
      <c r="Q513" s="42"/>
      <c r="R513" s="43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</row>
    <row r="514" spans="1:37" s="55" customFormat="1" ht="16.5" customHeight="1">
      <c r="A514" s="80"/>
      <c r="B514" s="86"/>
      <c r="C514" s="28" t="s">
        <v>108</v>
      </c>
      <c r="D514" s="31"/>
      <c r="E514" s="30">
        <f t="shared" si="99"/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24"/>
      <c r="P514" s="42"/>
      <c r="Q514" s="42"/>
      <c r="R514" s="43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</row>
    <row r="515" spans="1:37" s="55" customFormat="1" ht="33" customHeight="1">
      <c r="A515" s="80"/>
      <c r="B515" s="86"/>
      <c r="C515" s="28" t="s">
        <v>109</v>
      </c>
      <c r="D515" s="31"/>
      <c r="E515" s="30">
        <f t="shared" si="99"/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24"/>
      <c r="P515" s="42"/>
      <c r="Q515" s="42"/>
      <c r="R515" s="43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</row>
    <row r="516" spans="1:37" s="55" customFormat="1" ht="16.5" customHeight="1">
      <c r="A516" s="80"/>
      <c r="B516" s="86"/>
      <c r="C516" s="28" t="s">
        <v>110</v>
      </c>
      <c r="D516" s="31"/>
      <c r="E516" s="30">
        <f t="shared" si="99"/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24"/>
      <c r="P516" s="42"/>
      <c r="Q516" s="42"/>
      <c r="R516" s="43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</row>
    <row r="517" spans="1:37" s="55" customFormat="1" ht="16.5" customHeight="1">
      <c r="A517" s="81"/>
      <c r="B517" s="87"/>
      <c r="C517" s="28" t="s">
        <v>126</v>
      </c>
      <c r="D517" s="31"/>
      <c r="E517" s="30">
        <f t="shared" si="99"/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24"/>
      <c r="P517" s="42"/>
      <c r="Q517" s="42"/>
      <c r="R517" s="43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</row>
    <row r="518" spans="1:37" s="55" customFormat="1" ht="33" customHeight="1">
      <c r="A518" s="74" t="s">
        <v>134</v>
      </c>
      <c r="B518" s="85" t="s">
        <v>51</v>
      </c>
      <c r="C518" s="28" t="s">
        <v>32</v>
      </c>
      <c r="D518" s="31"/>
      <c r="E518" s="30">
        <f t="shared" si="99"/>
        <v>734.308282368</v>
      </c>
      <c r="F518" s="33">
        <f>F520</f>
        <v>100</v>
      </c>
      <c r="G518" s="33">
        <f>G520</f>
        <v>100</v>
      </c>
      <c r="H518" s="33">
        <f>H520</f>
        <v>70</v>
      </c>
      <c r="I518" s="33">
        <f>I520</f>
        <v>70</v>
      </c>
      <c r="J518" s="33">
        <f>J520+J523</f>
        <v>72.8</v>
      </c>
      <c r="K518" s="33">
        <f>K520+K523</f>
        <v>75.712</v>
      </c>
      <c r="L518" s="33">
        <f>L520+L523</f>
        <v>78.74048</v>
      </c>
      <c r="M518" s="33">
        <f>M520+M523</f>
        <v>81.89009920000001</v>
      </c>
      <c r="N518" s="33">
        <f>N520+N523</f>
        <v>85.16570316800001</v>
      </c>
      <c r="O518" s="24"/>
      <c r="P518" s="42"/>
      <c r="Q518" s="42"/>
      <c r="R518" s="43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</row>
    <row r="519" spans="1:37" s="55" customFormat="1" ht="18.75" customHeight="1">
      <c r="A519" s="75"/>
      <c r="B519" s="86"/>
      <c r="C519" s="28" t="s">
        <v>6</v>
      </c>
      <c r="D519" s="31"/>
      <c r="E519" s="30">
        <f t="shared" si="99"/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24"/>
      <c r="P519" s="42"/>
      <c r="Q519" s="42"/>
      <c r="R519" s="43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</row>
    <row r="520" spans="1:37" s="55" customFormat="1" ht="18" customHeight="1">
      <c r="A520" s="75"/>
      <c r="B520" s="86"/>
      <c r="C520" s="28" t="s">
        <v>7</v>
      </c>
      <c r="D520" s="31"/>
      <c r="E520" s="30">
        <f t="shared" si="99"/>
        <v>734.308282368</v>
      </c>
      <c r="F520" s="33">
        <f aca="true" t="shared" si="111" ref="F520:N520">F521+F522</f>
        <v>100</v>
      </c>
      <c r="G520" s="33">
        <f t="shared" si="111"/>
        <v>100</v>
      </c>
      <c r="H520" s="33">
        <f t="shared" si="111"/>
        <v>70</v>
      </c>
      <c r="I520" s="33">
        <f t="shared" si="111"/>
        <v>70</v>
      </c>
      <c r="J520" s="33">
        <f t="shared" si="111"/>
        <v>72.8</v>
      </c>
      <c r="K520" s="33">
        <f t="shared" si="111"/>
        <v>75.712</v>
      </c>
      <c r="L520" s="33">
        <f t="shared" si="111"/>
        <v>78.74048</v>
      </c>
      <c r="M520" s="33">
        <f t="shared" si="111"/>
        <v>81.89009920000001</v>
      </c>
      <c r="N520" s="33">
        <f t="shared" si="111"/>
        <v>85.16570316800001</v>
      </c>
      <c r="O520" s="24"/>
      <c r="P520" s="42"/>
      <c r="Q520" s="42"/>
      <c r="R520" s="43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</row>
    <row r="521" spans="1:37" s="55" customFormat="1" ht="18" customHeight="1">
      <c r="A521" s="75"/>
      <c r="B521" s="86"/>
      <c r="C521" s="28" t="s">
        <v>7</v>
      </c>
      <c r="D521" s="31" t="s">
        <v>38</v>
      </c>
      <c r="E521" s="30">
        <f t="shared" si="99"/>
        <v>734.308282368</v>
      </c>
      <c r="F521" s="33">
        <v>100</v>
      </c>
      <c r="G521" s="33">
        <v>100</v>
      </c>
      <c r="H521" s="33">
        <v>70</v>
      </c>
      <c r="I521" s="33">
        <v>70</v>
      </c>
      <c r="J521" s="33">
        <f>I521*1.04</f>
        <v>72.8</v>
      </c>
      <c r="K521" s="33">
        <f>J521*1.04</f>
        <v>75.712</v>
      </c>
      <c r="L521" s="33">
        <f>K521*1.04</f>
        <v>78.74048</v>
      </c>
      <c r="M521" s="33">
        <f>L521*1.04</f>
        <v>81.89009920000001</v>
      </c>
      <c r="N521" s="33">
        <f>M521*1.04</f>
        <v>85.16570316800001</v>
      </c>
      <c r="O521" s="45"/>
      <c r="P521" s="45"/>
      <c r="Q521" s="42"/>
      <c r="R521" s="43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</row>
    <row r="522" spans="1:37" s="55" customFormat="1" ht="18" customHeight="1">
      <c r="A522" s="75"/>
      <c r="B522" s="86"/>
      <c r="C522" s="28" t="s">
        <v>7</v>
      </c>
      <c r="D522" s="31" t="s">
        <v>39</v>
      </c>
      <c r="E522" s="30">
        <f t="shared" si="99"/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24"/>
      <c r="P522" s="42"/>
      <c r="Q522" s="42"/>
      <c r="R522" s="43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</row>
    <row r="523" spans="1:37" s="55" customFormat="1" ht="18" customHeight="1">
      <c r="A523" s="75"/>
      <c r="B523" s="86"/>
      <c r="C523" s="28" t="s">
        <v>8</v>
      </c>
      <c r="D523" s="31"/>
      <c r="E523" s="30">
        <f t="shared" si="99"/>
        <v>0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24"/>
      <c r="P523" s="42"/>
      <c r="Q523" s="42"/>
      <c r="R523" s="43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</row>
    <row r="524" spans="1:37" s="55" customFormat="1" ht="18" customHeight="1">
      <c r="A524" s="75"/>
      <c r="B524" s="86"/>
      <c r="C524" s="28" t="s">
        <v>108</v>
      </c>
      <c r="D524" s="31"/>
      <c r="E524" s="30">
        <f t="shared" si="99"/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24"/>
      <c r="P524" s="42"/>
      <c r="Q524" s="42"/>
      <c r="R524" s="43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</row>
    <row r="525" spans="1:37" s="55" customFormat="1" ht="18" customHeight="1">
      <c r="A525" s="75"/>
      <c r="B525" s="86"/>
      <c r="C525" s="28" t="s">
        <v>109</v>
      </c>
      <c r="D525" s="31"/>
      <c r="E525" s="30">
        <f t="shared" si="99"/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24"/>
      <c r="P525" s="42"/>
      <c r="Q525" s="42"/>
      <c r="R525" s="43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</row>
    <row r="526" spans="1:37" s="55" customFormat="1" ht="23.25" customHeight="1">
      <c r="A526" s="75"/>
      <c r="B526" s="86"/>
      <c r="C526" s="28" t="s">
        <v>110</v>
      </c>
      <c r="D526" s="31"/>
      <c r="E526" s="30">
        <f t="shared" si="99"/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24"/>
      <c r="P526" s="42"/>
      <c r="Q526" s="42"/>
      <c r="R526" s="43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</row>
    <row r="527" spans="1:37" s="55" customFormat="1" ht="28.5" customHeight="1">
      <c r="A527" s="76"/>
      <c r="B527" s="87"/>
      <c r="C527" s="28" t="s">
        <v>126</v>
      </c>
      <c r="D527" s="31"/>
      <c r="E527" s="30">
        <f t="shared" si="99"/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24"/>
      <c r="P527" s="42"/>
      <c r="Q527" s="42"/>
      <c r="R527" s="43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</row>
    <row r="528" spans="1:37" s="55" customFormat="1" ht="18" customHeight="1">
      <c r="A528" s="79" t="s">
        <v>135</v>
      </c>
      <c r="B528" s="85" t="s">
        <v>52</v>
      </c>
      <c r="C528" s="28" t="s">
        <v>32</v>
      </c>
      <c r="D528" s="31"/>
      <c r="E528" s="30">
        <f t="shared" si="99"/>
        <v>15679.157086080002</v>
      </c>
      <c r="F528" s="35">
        <f>F530</f>
        <v>1403.0988</v>
      </c>
      <c r="G528" s="35">
        <f>G530</f>
        <v>1500</v>
      </c>
      <c r="H528" s="35">
        <f>H530</f>
        <v>1500</v>
      </c>
      <c r="I528" s="35">
        <f>I530</f>
        <v>1700</v>
      </c>
      <c r="J528" s="35">
        <f>J530+J533</f>
        <v>1768</v>
      </c>
      <c r="K528" s="35">
        <f>K530+K533</f>
        <v>1838.7200000000003</v>
      </c>
      <c r="L528" s="35">
        <f>L530+L533</f>
        <v>1912.2688000000003</v>
      </c>
      <c r="M528" s="35">
        <f>M530+M533</f>
        <v>1988.7595520000004</v>
      </c>
      <c r="N528" s="35">
        <f>N530+N533</f>
        <v>2068.3099340800004</v>
      </c>
      <c r="O528" s="24"/>
      <c r="P528" s="42"/>
      <c r="Q528" s="42"/>
      <c r="R528" s="43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</row>
    <row r="529" spans="1:37" s="62" customFormat="1" ht="15" customHeight="1">
      <c r="A529" s="80"/>
      <c r="B529" s="86"/>
      <c r="C529" s="28" t="s">
        <v>6</v>
      </c>
      <c r="D529" s="31"/>
      <c r="E529" s="30">
        <f t="shared" si="99"/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24"/>
      <c r="P529" s="60"/>
      <c r="Q529" s="60"/>
      <c r="R529" s="61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</row>
    <row r="530" spans="1:37" s="55" customFormat="1" ht="18" customHeight="1">
      <c r="A530" s="80"/>
      <c r="B530" s="86"/>
      <c r="C530" s="28" t="s">
        <v>7</v>
      </c>
      <c r="D530" s="31"/>
      <c r="E530" s="30">
        <f t="shared" si="99"/>
        <v>15679.157086080002</v>
      </c>
      <c r="F530" s="35">
        <f aca="true" t="shared" si="112" ref="F530:N530">F531+F532</f>
        <v>1403.0988</v>
      </c>
      <c r="G530" s="35">
        <f t="shared" si="112"/>
        <v>1500</v>
      </c>
      <c r="H530" s="35">
        <f t="shared" si="112"/>
        <v>1500</v>
      </c>
      <c r="I530" s="35">
        <f t="shared" si="112"/>
        <v>1700</v>
      </c>
      <c r="J530" s="35">
        <f t="shared" si="112"/>
        <v>1768</v>
      </c>
      <c r="K530" s="35">
        <f t="shared" si="112"/>
        <v>1838.7200000000003</v>
      </c>
      <c r="L530" s="35">
        <f t="shared" si="112"/>
        <v>1912.2688000000003</v>
      </c>
      <c r="M530" s="35">
        <f t="shared" si="112"/>
        <v>1988.7595520000004</v>
      </c>
      <c r="N530" s="35">
        <f t="shared" si="112"/>
        <v>2068.3099340800004</v>
      </c>
      <c r="O530" s="24"/>
      <c r="P530" s="42"/>
      <c r="Q530" s="42"/>
      <c r="R530" s="43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</row>
    <row r="531" spans="1:37" s="62" customFormat="1" ht="15">
      <c r="A531" s="80"/>
      <c r="B531" s="86"/>
      <c r="C531" s="28" t="s">
        <v>7</v>
      </c>
      <c r="D531" s="31" t="s">
        <v>41</v>
      </c>
      <c r="E531" s="30">
        <f t="shared" si="99"/>
        <v>5013.0865312000005</v>
      </c>
      <c r="F531" s="35">
        <v>696.5988</v>
      </c>
      <c r="G531" s="35">
        <v>500</v>
      </c>
      <c r="H531" s="35">
        <v>500</v>
      </c>
      <c r="I531" s="35">
        <v>500</v>
      </c>
      <c r="J531" s="35">
        <f aca="true" t="shared" si="113" ref="J531:N532">I531*1.04</f>
        <v>520</v>
      </c>
      <c r="K531" s="35">
        <f t="shared" si="113"/>
        <v>540.8000000000001</v>
      </c>
      <c r="L531" s="35">
        <f t="shared" si="113"/>
        <v>562.4320000000001</v>
      </c>
      <c r="M531" s="35">
        <f t="shared" si="113"/>
        <v>584.9292800000002</v>
      </c>
      <c r="N531" s="35">
        <f t="shared" si="113"/>
        <v>608.3264512000002</v>
      </c>
      <c r="O531" s="24"/>
      <c r="P531" s="60"/>
      <c r="Q531" s="60"/>
      <c r="R531" s="61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</row>
    <row r="532" spans="1:37" s="62" customFormat="1" ht="15">
      <c r="A532" s="80"/>
      <c r="B532" s="86"/>
      <c r="C532" s="28" t="s">
        <v>7</v>
      </c>
      <c r="D532" s="41" t="s">
        <v>47</v>
      </c>
      <c r="E532" s="30">
        <f t="shared" si="99"/>
        <v>10666.07055488</v>
      </c>
      <c r="F532" s="35">
        <v>706.5</v>
      </c>
      <c r="G532" s="35">
        <v>1000</v>
      </c>
      <c r="H532" s="35">
        <v>1000</v>
      </c>
      <c r="I532" s="35">
        <v>1200</v>
      </c>
      <c r="J532" s="35">
        <f t="shared" si="113"/>
        <v>1248</v>
      </c>
      <c r="K532" s="35">
        <f t="shared" si="113"/>
        <v>1297.92</v>
      </c>
      <c r="L532" s="35">
        <f t="shared" si="113"/>
        <v>1349.8368</v>
      </c>
      <c r="M532" s="35">
        <f t="shared" si="113"/>
        <v>1403.8302720000002</v>
      </c>
      <c r="N532" s="35">
        <f t="shared" si="113"/>
        <v>1459.98348288</v>
      </c>
      <c r="O532" s="24"/>
      <c r="P532" s="60"/>
      <c r="Q532" s="60"/>
      <c r="R532" s="61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</row>
    <row r="533" spans="1:37" s="55" customFormat="1" ht="32.25" customHeight="1">
      <c r="A533" s="80"/>
      <c r="B533" s="86"/>
      <c r="C533" s="28" t="s">
        <v>8</v>
      </c>
      <c r="D533" s="41"/>
      <c r="E533" s="30">
        <f t="shared" si="99"/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24"/>
      <c r="P533" s="42"/>
      <c r="Q533" s="42"/>
      <c r="R533" s="43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</row>
    <row r="534" spans="1:37" s="55" customFormat="1" ht="15.75" customHeight="1">
      <c r="A534" s="80"/>
      <c r="B534" s="86"/>
      <c r="C534" s="28" t="s">
        <v>108</v>
      </c>
      <c r="D534" s="41"/>
      <c r="E534" s="30">
        <f t="shared" si="99"/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24"/>
      <c r="P534" s="42"/>
      <c r="Q534" s="42"/>
      <c r="R534" s="43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</row>
    <row r="535" spans="1:37" s="55" customFormat="1" ht="30.75" customHeight="1">
      <c r="A535" s="80"/>
      <c r="B535" s="86"/>
      <c r="C535" s="28" t="s">
        <v>109</v>
      </c>
      <c r="D535" s="41"/>
      <c r="E535" s="30">
        <f t="shared" si="99"/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24"/>
      <c r="P535" s="42"/>
      <c r="Q535" s="42"/>
      <c r="R535" s="43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</row>
    <row r="536" spans="1:37" s="55" customFormat="1" ht="30" customHeight="1">
      <c r="A536" s="80"/>
      <c r="B536" s="86"/>
      <c r="C536" s="28" t="s">
        <v>110</v>
      </c>
      <c r="D536" s="41"/>
      <c r="E536" s="30">
        <f t="shared" si="99"/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24"/>
      <c r="P536" s="42"/>
      <c r="Q536" s="42"/>
      <c r="R536" s="43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</row>
    <row r="537" spans="1:37" s="55" customFormat="1" ht="15" customHeight="1">
      <c r="A537" s="81"/>
      <c r="B537" s="87"/>
      <c r="C537" s="28" t="s">
        <v>126</v>
      </c>
      <c r="D537" s="41"/>
      <c r="E537" s="30">
        <f t="shared" si="99"/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24"/>
      <c r="P537" s="42"/>
      <c r="Q537" s="42"/>
      <c r="R537" s="43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</row>
    <row r="538" spans="1:37" s="55" customFormat="1" ht="14.25" customHeight="1">
      <c r="A538" s="79" t="s">
        <v>54</v>
      </c>
      <c r="B538" s="82" t="s">
        <v>143</v>
      </c>
      <c r="C538" s="28" t="s">
        <v>32</v>
      </c>
      <c r="D538" s="29"/>
      <c r="E538" s="30">
        <f t="shared" si="99"/>
        <v>25609.53620224</v>
      </c>
      <c r="F538" s="30">
        <f aca="true" t="shared" si="114" ref="F538:N538">SUM(F539:F545)</f>
        <v>2813.8</v>
      </c>
      <c r="G538" s="30">
        <f t="shared" si="114"/>
        <v>3370</v>
      </c>
      <c r="H538" s="30">
        <f t="shared" si="114"/>
        <v>2180</v>
      </c>
      <c r="I538" s="30">
        <f t="shared" si="114"/>
        <v>2600</v>
      </c>
      <c r="J538" s="30">
        <f t="shared" si="114"/>
        <v>2704</v>
      </c>
      <c r="K538" s="30">
        <f t="shared" si="114"/>
        <v>2812.1600000000003</v>
      </c>
      <c r="L538" s="30">
        <f t="shared" si="114"/>
        <v>2924.6464</v>
      </c>
      <c r="M538" s="30">
        <f t="shared" si="114"/>
        <v>3041.6322560000003</v>
      </c>
      <c r="N538" s="30">
        <f t="shared" si="114"/>
        <v>3163.297546240001</v>
      </c>
      <c r="O538" s="24"/>
      <c r="P538" s="42"/>
      <c r="Q538" s="42"/>
      <c r="R538" s="43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</row>
    <row r="539" spans="1:37" s="55" customFormat="1" ht="30">
      <c r="A539" s="80"/>
      <c r="B539" s="83"/>
      <c r="C539" s="28" t="s">
        <v>6</v>
      </c>
      <c r="D539" s="29"/>
      <c r="E539" s="30">
        <f>SUM(F539:N539)</f>
        <v>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24"/>
      <c r="P539" s="42"/>
      <c r="Q539" s="42"/>
      <c r="R539" s="43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</row>
    <row r="540" spans="1:37" s="55" customFormat="1" ht="15">
      <c r="A540" s="80"/>
      <c r="B540" s="83"/>
      <c r="C540" s="28" t="s">
        <v>7</v>
      </c>
      <c r="D540" s="31" t="s">
        <v>37</v>
      </c>
      <c r="E540" s="30">
        <f>SUM(F540:N540)</f>
        <v>23427.941109760002</v>
      </c>
      <c r="F540" s="30">
        <f>F548+F556+F564</f>
        <v>2608.8</v>
      </c>
      <c r="G540" s="30">
        <f aca="true" t="shared" si="115" ref="G540:N540">G548+G556+G564</f>
        <v>2900</v>
      </c>
      <c r="H540" s="30">
        <f t="shared" si="115"/>
        <v>2000</v>
      </c>
      <c r="I540" s="30">
        <f t="shared" si="115"/>
        <v>2400</v>
      </c>
      <c r="J540" s="30">
        <f t="shared" si="115"/>
        <v>2496</v>
      </c>
      <c r="K540" s="30">
        <f t="shared" si="115"/>
        <v>2595.84</v>
      </c>
      <c r="L540" s="30">
        <f t="shared" si="115"/>
        <v>2699.6736</v>
      </c>
      <c r="M540" s="30">
        <f t="shared" si="115"/>
        <v>2807.6605440000003</v>
      </c>
      <c r="N540" s="30">
        <f t="shared" si="115"/>
        <v>2919.9669657600007</v>
      </c>
      <c r="O540" s="24"/>
      <c r="P540" s="42"/>
      <c r="Q540" s="42"/>
      <c r="R540" s="43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</row>
    <row r="541" spans="1:37" s="55" customFormat="1" ht="31.5" customHeight="1">
      <c r="A541" s="80"/>
      <c r="B541" s="83"/>
      <c r="C541" s="28" t="s">
        <v>8</v>
      </c>
      <c r="D541" s="31"/>
      <c r="E541" s="30">
        <f aca="true" t="shared" si="116" ref="E541:E569">SUM(F541:N541)</f>
        <v>2181.59509248</v>
      </c>
      <c r="F541" s="30">
        <f>F549+F557+F565</f>
        <v>205</v>
      </c>
      <c r="G541" s="30">
        <f aca="true" t="shared" si="117" ref="G541:N541">G549+G557+G565</f>
        <v>470</v>
      </c>
      <c r="H541" s="30">
        <f t="shared" si="117"/>
        <v>180</v>
      </c>
      <c r="I541" s="30">
        <f t="shared" si="117"/>
        <v>200</v>
      </c>
      <c r="J541" s="30">
        <f t="shared" si="117"/>
        <v>208</v>
      </c>
      <c r="K541" s="30">
        <f t="shared" si="117"/>
        <v>216.32</v>
      </c>
      <c r="L541" s="30">
        <f t="shared" si="117"/>
        <v>224.9728</v>
      </c>
      <c r="M541" s="30">
        <f t="shared" si="117"/>
        <v>233.97171200000003</v>
      </c>
      <c r="N541" s="30">
        <f t="shared" si="117"/>
        <v>243.33058048000004</v>
      </c>
      <c r="O541" s="24"/>
      <c r="P541" s="42"/>
      <c r="Q541" s="42"/>
      <c r="R541" s="43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</row>
    <row r="542" spans="1:37" s="55" customFormat="1" ht="15" customHeight="1">
      <c r="A542" s="80"/>
      <c r="B542" s="83"/>
      <c r="C542" s="28" t="s">
        <v>108</v>
      </c>
      <c r="D542" s="31"/>
      <c r="E542" s="30">
        <f t="shared" si="116"/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24"/>
      <c r="P542" s="42"/>
      <c r="Q542" s="42"/>
      <c r="R542" s="43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</row>
    <row r="543" spans="1:37" s="55" customFormat="1" ht="30" customHeight="1">
      <c r="A543" s="80"/>
      <c r="B543" s="83"/>
      <c r="C543" s="28" t="s">
        <v>109</v>
      </c>
      <c r="D543" s="31"/>
      <c r="E543" s="30">
        <f t="shared" si="116"/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24"/>
      <c r="P543" s="42"/>
      <c r="Q543" s="42"/>
      <c r="R543" s="43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</row>
    <row r="544" spans="1:37" s="55" customFormat="1" ht="33" customHeight="1">
      <c r="A544" s="80"/>
      <c r="B544" s="83"/>
      <c r="C544" s="28" t="s">
        <v>110</v>
      </c>
      <c r="D544" s="31"/>
      <c r="E544" s="30">
        <f t="shared" si="116"/>
        <v>0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24"/>
      <c r="P544" s="42"/>
      <c r="Q544" s="42"/>
      <c r="R544" s="43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</row>
    <row r="545" spans="1:37" s="55" customFormat="1" ht="15" customHeight="1">
      <c r="A545" s="81"/>
      <c r="B545" s="84"/>
      <c r="C545" s="28" t="s">
        <v>126</v>
      </c>
      <c r="D545" s="31"/>
      <c r="E545" s="30">
        <f t="shared" si="116"/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24"/>
      <c r="P545" s="42"/>
      <c r="Q545" s="42"/>
      <c r="R545" s="43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</row>
    <row r="546" spans="1:15" ht="16.5" customHeight="1">
      <c r="A546" s="74" t="s">
        <v>55</v>
      </c>
      <c r="B546" s="82" t="s">
        <v>169</v>
      </c>
      <c r="C546" s="28" t="s">
        <v>32</v>
      </c>
      <c r="D546" s="29"/>
      <c r="E546" s="30">
        <f t="shared" si="116"/>
        <v>14249.96564736</v>
      </c>
      <c r="F546" s="30">
        <f>F548+F549</f>
        <v>1763.8</v>
      </c>
      <c r="G546" s="30">
        <f>SUM(G547:G553)</f>
        <v>2200</v>
      </c>
      <c r="H546" s="30">
        <f>SUM(H547:H553)</f>
        <v>1000</v>
      </c>
      <c r="I546" s="30">
        <f>SUM(I547:I553)</f>
        <v>1400</v>
      </c>
      <c r="J546" s="30">
        <f>J548+J549</f>
        <v>1456</v>
      </c>
      <c r="K546" s="30">
        <f>K548+K549</f>
        <v>1514.24</v>
      </c>
      <c r="L546" s="30">
        <f>L548+L549</f>
        <v>1574.8096</v>
      </c>
      <c r="M546" s="30">
        <f>M548+M549</f>
        <v>1637.8019840000002</v>
      </c>
      <c r="N546" s="30">
        <f>N548+N549</f>
        <v>1703.3140633600003</v>
      </c>
      <c r="O546" s="24"/>
    </row>
    <row r="547" spans="1:15" ht="30">
      <c r="A547" s="75"/>
      <c r="B547" s="83"/>
      <c r="C547" s="28" t="s">
        <v>6</v>
      </c>
      <c r="D547" s="29"/>
      <c r="E547" s="30">
        <f t="shared" si="116"/>
        <v>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24"/>
    </row>
    <row r="548" spans="1:15" ht="15">
      <c r="A548" s="75"/>
      <c r="B548" s="83"/>
      <c r="C548" s="28" t="s">
        <v>7</v>
      </c>
      <c r="D548" s="31" t="s">
        <v>37</v>
      </c>
      <c r="E548" s="30">
        <f t="shared" si="116"/>
        <v>13744.96564736</v>
      </c>
      <c r="F548" s="30">
        <v>1558.8</v>
      </c>
      <c r="G548" s="30">
        <v>1900</v>
      </c>
      <c r="H548" s="30">
        <v>1000</v>
      </c>
      <c r="I548" s="30">
        <v>1400</v>
      </c>
      <c r="J548" s="30">
        <f>I548*1.04</f>
        <v>1456</v>
      </c>
      <c r="K548" s="30">
        <f>J548*1.04</f>
        <v>1514.24</v>
      </c>
      <c r="L548" s="30">
        <f>K548*1.04</f>
        <v>1574.8096</v>
      </c>
      <c r="M548" s="30">
        <f>L548*1.04</f>
        <v>1637.8019840000002</v>
      </c>
      <c r="N548" s="30">
        <f>M548*1.04</f>
        <v>1703.3140633600003</v>
      </c>
      <c r="O548" s="24"/>
    </row>
    <row r="549" spans="1:15" ht="29.25" customHeight="1">
      <c r="A549" s="75"/>
      <c r="B549" s="83"/>
      <c r="C549" s="28" t="s">
        <v>8</v>
      </c>
      <c r="D549" s="31"/>
      <c r="E549" s="30">
        <f t="shared" si="116"/>
        <v>505</v>
      </c>
      <c r="F549" s="30">
        <v>205</v>
      </c>
      <c r="G549" s="30">
        <v>300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24"/>
    </row>
    <row r="550" spans="1:15" ht="15.75" customHeight="1">
      <c r="A550" s="75"/>
      <c r="B550" s="83"/>
      <c r="C550" s="28" t="s">
        <v>108</v>
      </c>
      <c r="D550" s="31"/>
      <c r="E550" s="30">
        <f t="shared" si="116"/>
        <v>0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24"/>
    </row>
    <row r="551" spans="1:15" ht="31.5" customHeight="1">
      <c r="A551" s="75"/>
      <c r="B551" s="83"/>
      <c r="C551" s="28" t="s">
        <v>109</v>
      </c>
      <c r="D551" s="31"/>
      <c r="E551" s="30">
        <f t="shared" si="116"/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24"/>
    </row>
    <row r="552" spans="1:15" ht="30.75" customHeight="1">
      <c r="A552" s="75"/>
      <c r="B552" s="83"/>
      <c r="C552" s="28" t="s">
        <v>110</v>
      </c>
      <c r="D552" s="31"/>
      <c r="E552" s="30">
        <f t="shared" si="116"/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24"/>
    </row>
    <row r="553" spans="1:17" ht="20.25" customHeight="1">
      <c r="A553" s="76"/>
      <c r="B553" s="84"/>
      <c r="C553" s="28" t="s">
        <v>126</v>
      </c>
      <c r="D553" s="31"/>
      <c r="E553" s="30">
        <f t="shared" si="116"/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24"/>
      <c r="P553" s="43"/>
      <c r="Q553" s="43"/>
    </row>
    <row r="554" spans="1:17" ht="20.25" customHeight="1">
      <c r="A554" s="88" t="s">
        <v>137</v>
      </c>
      <c r="B554" s="82" t="s">
        <v>123</v>
      </c>
      <c r="C554" s="28" t="s">
        <v>32</v>
      </c>
      <c r="D554" s="31"/>
      <c r="E554" s="30">
        <f t="shared" si="116"/>
        <v>10939.57055488</v>
      </c>
      <c r="F554" s="30">
        <f>F556</f>
        <v>1000</v>
      </c>
      <c r="G554" s="30">
        <f>G556</f>
        <v>1000</v>
      </c>
      <c r="H554" s="30">
        <f>H556+H557</f>
        <v>1180</v>
      </c>
      <c r="I554" s="30">
        <f>I556</f>
        <v>1000</v>
      </c>
      <c r="J554" s="30">
        <f>J556+J557</f>
        <v>1248</v>
      </c>
      <c r="K554" s="30">
        <f>K556+K557</f>
        <v>1297.92</v>
      </c>
      <c r="L554" s="30">
        <f>L556+L557</f>
        <v>1349.8368000000003</v>
      </c>
      <c r="M554" s="30">
        <f>M556+M557</f>
        <v>1403.8302720000004</v>
      </c>
      <c r="N554" s="30">
        <f>N556+N557</f>
        <v>1459.9834828800003</v>
      </c>
      <c r="O554" s="24"/>
      <c r="P554" s="43"/>
      <c r="Q554" s="43"/>
    </row>
    <row r="555" spans="1:17" ht="20.25" customHeight="1">
      <c r="A555" s="89"/>
      <c r="B555" s="83"/>
      <c r="C555" s="28" t="s">
        <v>6</v>
      </c>
      <c r="D555" s="31"/>
      <c r="E555" s="30">
        <f t="shared" si="116"/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24"/>
      <c r="P555" s="43"/>
      <c r="Q555" s="43"/>
    </row>
    <row r="556" spans="1:17" ht="20.25" customHeight="1">
      <c r="A556" s="89"/>
      <c r="B556" s="83"/>
      <c r="C556" s="28" t="s">
        <v>7</v>
      </c>
      <c r="D556" s="31" t="s">
        <v>37</v>
      </c>
      <c r="E556" s="30">
        <f t="shared" si="116"/>
        <v>9632.975462400002</v>
      </c>
      <c r="F556" s="30">
        <v>1000</v>
      </c>
      <c r="G556" s="30">
        <v>1000</v>
      </c>
      <c r="H556" s="30">
        <v>1000</v>
      </c>
      <c r="I556" s="30">
        <v>1000</v>
      </c>
      <c r="J556" s="30">
        <f aca="true" t="shared" si="118" ref="J556:N557">I556*1.04</f>
        <v>1040</v>
      </c>
      <c r="K556" s="30">
        <f t="shared" si="118"/>
        <v>1081.6000000000001</v>
      </c>
      <c r="L556" s="30">
        <f t="shared" si="118"/>
        <v>1124.8640000000003</v>
      </c>
      <c r="M556" s="30">
        <f t="shared" si="118"/>
        <v>1169.8585600000004</v>
      </c>
      <c r="N556" s="30">
        <f t="shared" si="118"/>
        <v>1216.6529024000004</v>
      </c>
      <c r="O556" s="24"/>
      <c r="P556" s="43"/>
      <c r="Q556" s="43"/>
    </row>
    <row r="557" spans="1:17" ht="28.5" customHeight="1">
      <c r="A557" s="89"/>
      <c r="B557" s="83"/>
      <c r="C557" s="28" t="s">
        <v>8</v>
      </c>
      <c r="D557" s="31"/>
      <c r="E557" s="30">
        <f t="shared" si="116"/>
        <v>1676.59509248</v>
      </c>
      <c r="F557" s="30">
        <v>0</v>
      </c>
      <c r="G557" s="30">
        <v>170</v>
      </c>
      <c r="H557" s="30">
        <v>180</v>
      </c>
      <c r="I557" s="30">
        <v>200</v>
      </c>
      <c r="J557" s="30">
        <f t="shared" si="118"/>
        <v>208</v>
      </c>
      <c r="K557" s="30">
        <f t="shared" si="118"/>
        <v>216.32</v>
      </c>
      <c r="L557" s="30">
        <f t="shared" si="118"/>
        <v>224.9728</v>
      </c>
      <c r="M557" s="30">
        <f t="shared" si="118"/>
        <v>233.97171200000003</v>
      </c>
      <c r="N557" s="30">
        <f t="shared" si="118"/>
        <v>243.33058048000004</v>
      </c>
      <c r="O557" s="24"/>
      <c r="P557" s="43"/>
      <c r="Q557" s="43"/>
    </row>
    <row r="558" spans="1:17" ht="20.25" customHeight="1">
      <c r="A558" s="89"/>
      <c r="B558" s="83"/>
      <c r="C558" s="28" t="s">
        <v>108</v>
      </c>
      <c r="D558" s="31"/>
      <c r="E558" s="30">
        <f t="shared" si="116"/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24"/>
      <c r="P558" s="43"/>
      <c r="Q558" s="43"/>
    </row>
    <row r="559" spans="1:17" ht="20.25" customHeight="1">
      <c r="A559" s="89"/>
      <c r="B559" s="83"/>
      <c r="C559" s="28" t="s">
        <v>109</v>
      </c>
      <c r="D559" s="31"/>
      <c r="E559" s="30">
        <f t="shared" si="116"/>
        <v>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24"/>
      <c r="P559" s="43"/>
      <c r="Q559" s="43"/>
    </row>
    <row r="560" spans="1:17" ht="27.75" customHeight="1">
      <c r="A560" s="89"/>
      <c r="B560" s="83"/>
      <c r="C560" s="28" t="s">
        <v>110</v>
      </c>
      <c r="D560" s="31"/>
      <c r="E560" s="30">
        <f t="shared" si="116"/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24"/>
      <c r="P560" s="43"/>
      <c r="Q560" s="43"/>
    </row>
    <row r="561" spans="1:17" ht="45">
      <c r="A561" s="90"/>
      <c r="B561" s="84"/>
      <c r="C561" s="28" t="s">
        <v>126</v>
      </c>
      <c r="D561" s="31"/>
      <c r="E561" s="30">
        <f t="shared" si="116"/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24"/>
      <c r="P561" s="43"/>
      <c r="Q561" s="43"/>
    </row>
    <row r="562" spans="1:17" ht="15">
      <c r="A562" s="88" t="s">
        <v>136</v>
      </c>
      <c r="B562" s="85" t="s">
        <v>170</v>
      </c>
      <c r="C562" s="28" t="s">
        <v>32</v>
      </c>
      <c r="D562" s="31"/>
      <c r="E562" s="30">
        <f t="shared" si="116"/>
        <v>50</v>
      </c>
      <c r="F562" s="30">
        <f aca="true" t="shared" si="119" ref="F562:N562">F564</f>
        <v>50</v>
      </c>
      <c r="G562" s="30">
        <f t="shared" si="119"/>
        <v>0</v>
      </c>
      <c r="H562" s="30">
        <f t="shared" si="119"/>
        <v>0</v>
      </c>
      <c r="I562" s="30">
        <f t="shared" si="119"/>
        <v>0</v>
      </c>
      <c r="J562" s="30">
        <f t="shared" si="119"/>
        <v>0</v>
      </c>
      <c r="K562" s="30">
        <f t="shared" si="119"/>
        <v>0</v>
      </c>
      <c r="L562" s="30">
        <f t="shared" si="119"/>
        <v>0</v>
      </c>
      <c r="M562" s="30">
        <f t="shared" si="119"/>
        <v>0</v>
      </c>
      <c r="N562" s="30">
        <f t="shared" si="119"/>
        <v>0</v>
      </c>
      <c r="O562" s="24"/>
      <c r="P562" s="43"/>
      <c r="Q562" s="43"/>
    </row>
    <row r="563" spans="1:17" ht="30">
      <c r="A563" s="89"/>
      <c r="B563" s="86"/>
      <c r="C563" s="28" t="s">
        <v>6</v>
      </c>
      <c r="D563" s="31"/>
      <c r="E563" s="30">
        <f t="shared" si="116"/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24"/>
      <c r="P563" s="43"/>
      <c r="Q563" s="43"/>
    </row>
    <row r="564" spans="1:17" ht="15">
      <c r="A564" s="89"/>
      <c r="B564" s="86"/>
      <c r="C564" s="28" t="s">
        <v>7</v>
      </c>
      <c r="D564" s="31" t="s">
        <v>37</v>
      </c>
      <c r="E564" s="30">
        <f t="shared" si="116"/>
        <v>50</v>
      </c>
      <c r="F564" s="30">
        <v>50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24"/>
      <c r="P564" s="43"/>
      <c r="Q564" s="43"/>
    </row>
    <row r="565" spans="1:17" ht="15">
      <c r="A565" s="89"/>
      <c r="B565" s="86"/>
      <c r="C565" s="28" t="s">
        <v>8</v>
      </c>
      <c r="D565" s="31"/>
      <c r="E565" s="30">
        <f t="shared" si="116"/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24"/>
      <c r="P565" s="43"/>
      <c r="Q565" s="43"/>
    </row>
    <row r="566" spans="1:17" ht="45">
      <c r="A566" s="89"/>
      <c r="B566" s="86"/>
      <c r="C566" s="28" t="s">
        <v>108</v>
      </c>
      <c r="D566" s="31"/>
      <c r="E566" s="30">
        <f t="shared" si="116"/>
        <v>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24"/>
      <c r="P566" s="43"/>
      <c r="Q566" s="43"/>
    </row>
    <row r="567" spans="1:17" ht="45">
      <c r="A567" s="89"/>
      <c r="B567" s="86"/>
      <c r="C567" s="28" t="s">
        <v>109</v>
      </c>
      <c r="D567" s="31"/>
      <c r="E567" s="30">
        <f t="shared" si="116"/>
        <v>0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24"/>
      <c r="P567" s="43"/>
      <c r="Q567" s="43"/>
    </row>
    <row r="568" spans="1:17" ht="45">
      <c r="A568" s="89"/>
      <c r="B568" s="86"/>
      <c r="C568" s="28" t="s">
        <v>110</v>
      </c>
      <c r="D568" s="31"/>
      <c r="E568" s="30">
        <f t="shared" si="116"/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24"/>
      <c r="P568" s="43"/>
      <c r="Q568" s="43"/>
    </row>
    <row r="569" spans="1:17" ht="45">
      <c r="A569" s="90"/>
      <c r="B569" s="87"/>
      <c r="C569" s="28" t="s">
        <v>126</v>
      </c>
      <c r="D569" s="31"/>
      <c r="E569" s="30">
        <f t="shared" si="116"/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24"/>
      <c r="P569" s="43"/>
      <c r="Q569" s="43"/>
    </row>
    <row r="570" spans="8:17" ht="18.75">
      <c r="H570" s="43"/>
      <c r="I570" s="44"/>
      <c r="J570" s="44"/>
      <c r="K570" s="43"/>
      <c r="L570" s="43"/>
      <c r="M570" s="43"/>
      <c r="N570" s="67" t="s">
        <v>173</v>
      </c>
      <c r="O570" s="24"/>
      <c r="P570" s="43"/>
      <c r="Q570" s="43"/>
    </row>
    <row r="571" spans="8:17" ht="15">
      <c r="H571" s="43"/>
      <c r="I571" s="43"/>
      <c r="J571" s="43"/>
      <c r="K571" s="43"/>
      <c r="L571" s="43"/>
      <c r="M571" s="43"/>
      <c r="N571" s="43"/>
      <c r="O571" s="24"/>
      <c r="P571" s="43"/>
      <c r="Q571" s="43"/>
    </row>
    <row r="572" spans="8:17" ht="15">
      <c r="H572" s="43"/>
      <c r="I572" s="43"/>
      <c r="J572" s="43"/>
      <c r="K572" s="43"/>
      <c r="L572" s="43"/>
      <c r="M572" s="43"/>
      <c r="N572" s="43"/>
      <c r="O572" s="24"/>
      <c r="P572" s="43"/>
      <c r="Q572" s="43"/>
    </row>
    <row r="573" spans="8:17" ht="15">
      <c r="H573" s="43"/>
      <c r="I573" s="43"/>
      <c r="J573" s="43"/>
      <c r="K573" s="43"/>
      <c r="L573" s="43"/>
      <c r="M573" s="43"/>
      <c r="N573" s="43"/>
      <c r="O573" s="24"/>
      <c r="P573" s="43"/>
      <c r="Q573" s="43"/>
    </row>
    <row r="574" spans="8:17" ht="15">
      <c r="H574" s="43"/>
      <c r="I574" s="43"/>
      <c r="J574" s="43"/>
      <c r="K574" s="43"/>
      <c r="L574" s="43"/>
      <c r="M574" s="43"/>
      <c r="N574" s="43"/>
      <c r="O574" s="24"/>
      <c r="P574" s="43"/>
      <c r="Q574" s="43"/>
    </row>
    <row r="575" spans="8:17" ht="15">
      <c r="H575" s="43"/>
      <c r="I575" s="43"/>
      <c r="J575" s="43"/>
      <c r="K575" s="43"/>
      <c r="L575" s="43"/>
      <c r="M575" s="43"/>
      <c r="N575" s="43"/>
      <c r="O575" s="24"/>
      <c r="P575" s="43"/>
      <c r="Q575" s="43"/>
    </row>
    <row r="576" spans="8:17" ht="15">
      <c r="H576" s="43"/>
      <c r="I576" s="43"/>
      <c r="J576" s="43"/>
      <c r="K576" s="43"/>
      <c r="L576" s="43"/>
      <c r="M576" s="43"/>
      <c r="N576" s="43"/>
      <c r="O576" s="24"/>
      <c r="P576" s="43"/>
      <c r="Q576" s="43"/>
    </row>
    <row r="577" spans="8:17" ht="15">
      <c r="H577" s="43"/>
      <c r="I577" s="43"/>
      <c r="J577" s="43"/>
      <c r="K577" s="43"/>
      <c r="L577" s="43"/>
      <c r="M577" s="43"/>
      <c r="N577" s="43"/>
      <c r="O577" s="24"/>
      <c r="P577" s="43"/>
      <c r="Q577" s="43"/>
    </row>
    <row r="578" spans="8:17" ht="15">
      <c r="H578" s="43"/>
      <c r="I578" s="43"/>
      <c r="J578" s="43"/>
      <c r="K578" s="43"/>
      <c r="L578" s="43"/>
      <c r="M578" s="43"/>
      <c r="N578" s="43"/>
      <c r="O578" s="24"/>
      <c r="P578" s="43"/>
      <c r="Q578" s="43"/>
    </row>
    <row r="579" spans="8:17" ht="15">
      <c r="H579" s="43"/>
      <c r="I579" s="43"/>
      <c r="J579" s="43"/>
      <c r="K579" s="43"/>
      <c r="L579" s="43"/>
      <c r="M579" s="43"/>
      <c r="N579" s="43"/>
      <c r="O579" s="24"/>
      <c r="P579" s="43"/>
      <c r="Q579" s="43"/>
    </row>
    <row r="580" spans="8:17" ht="15">
      <c r="H580" s="43"/>
      <c r="I580" s="43"/>
      <c r="J580" s="43"/>
      <c r="K580" s="43"/>
      <c r="L580" s="43"/>
      <c r="M580" s="43"/>
      <c r="N580" s="43"/>
      <c r="O580" s="24"/>
      <c r="P580" s="43"/>
      <c r="Q580" s="43"/>
    </row>
    <row r="581" spans="8:17" ht="15">
      <c r="H581" s="43"/>
      <c r="I581" s="43"/>
      <c r="J581" s="43"/>
      <c r="K581" s="43"/>
      <c r="L581" s="43"/>
      <c r="M581" s="43"/>
      <c r="N581" s="43"/>
      <c r="O581" s="24"/>
      <c r="P581" s="43"/>
      <c r="Q581" s="43"/>
    </row>
    <row r="582" spans="8:17" ht="15">
      <c r="H582" s="43"/>
      <c r="I582" s="43"/>
      <c r="J582" s="43"/>
      <c r="K582" s="43"/>
      <c r="L582" s="43"/>
      <c r="M582" s="43"/>
      <c r="N582" s="43"/>
      <c r="O582" s="24"/>
      <c r="P582" s="43"/>
      <c r="Q582" s="43"/>
    </row>
    <row r="583" spans="8:17" ht="15">
      <c r="H583" s="43"/>
      <c r="I583" s="43"/>
      <c r="J583" s="43"/>
      <c r="K583" s="43"/>
      <c r="L583" s="43"/>
      <c r="M583" s="43"/>
      <c r="N583" s="43"/>
      <c r="O583" s="24"/>
      <c r="P583" s="43"/>
      <c r="Q583" s="43"/>
    </row>
    <row r="584" spans="8:17" ht="15">
      <c r="H584" s="43"/>
      <c r="I584" s="43"/>
      <c r="J584" s="43"/>
      <c r="K584" s="43"/>
      <c r="L584" s="43"/>
      <c r="M584" s="43"/>
      <c r="N584" s="43"/>
      <c r="O584" s="24"/>
      <c r="P584" s="43"/>
      <c r="Q584" s="43"/>
    </row>
    <row r="585" spans="8:17" ht="15">
      <c r="H585" s="43"/>
      <c r="I585" s="43"/>
      <c r="J585" s="43"/>
      <c r="K585" s="43"/>
      <c r="L585" s="43"/>
      <c r="M585" s="43"/>
      <c r="N585" s="43"/>
      <c r="O585" s="24"/>
      <c r="P585" s="43"/>
      <c r="Q585" s="43"/>
    </row>
    <row r="586" spans="8:17" ht="15">
      <c r="H586" s="43"/>
      <c r="I586" s="43"/>
      <c r="J586" s="43"/>
      <c r="K586" s="43"/>
      <c r="L586" s="43"/>
      <c r="M586" s="43"/>
      <c r="N586" s="43"/>
      <c r="O586" s="24"/>
      <c r="P586" s="43"/>
      <c r="Q586" s="43"/>
    </row>
    <row r="587" spans="8:17" ht="15">
      <c r="H587" s="43"/>
      <c r="I587" s="43"/>
      <c r="J587" s="43"/>
      <c r="K587" s="43"/>
      <c r="L587" s="43"/>
      <c r="M587" s="43"/>
      <c r="N587" s="43"/>
      <c r="O587" s="24"/>
      <c r="P587" s="43"/>
      <c r="Q587" s="43"/>
    </row>
    <row r="588" spans="8:17" ht="15">
      <c r="H588" s="43"/>
      <c r="I588" s="43"/>
      <c r="J588" s="43"/>
      <c r="K588" s="43"/>
      <c r="L588" s="43"/>
      <c r="M588" s="43"/>
      <c r="N588" s="43"/>
      <c r="O588" s="24"/>
      <c r="P588" s="43"/>
      <c r="Q588" s="43"/>
    </row>
    <row r="589" spans="8:17" ht="15">
      <c r="H589" s="43"/>
      <c r="I589" s="43"/>
      <c r="J589" s="43"/>
      <c r="K589" s="43"/>
      <c r="L589" s="43"/>
      <c r="M589" s="43"/>
      <c r="N589" s="43"/>
      <c r="O589" s="24"/>
      <c r="P589" s="43"/>
      <c r="Q589" s="43"/>
    </row>
    <row r="590" spans="8:17" ht="15">
      <c r="H590" s="43"/>
      <c r="I590" s="43"/>
      <c r="J590" s="43"/>
      <c r="K590" s="43"/>
      <c r="L590" s="43"/>
      <c r="M590" s="43"/>
      <c r="N590" s="43"/>
      <c r="O590" s="24"/>
      <c r="P590" s="43"/>
      <c r="Q590" s="43"/>
    </row>
    <row r="591" spans="8:17" ht="15">
      <c r="H591" s="43"/>
      <c r="I591" s="43"/>
      <c r="J591" s="43"/>
      <c r="K591" s="43"/>
      <c r="L591" s="43"/>
      <c r="M591" s="43"/>
      <c r="N591" s="43"/>
      <c r="O591" s="24"/>
      <c r="P591" s="43"/>
      <c r="Q591" s="43"/>
    </row>
    <row r="592" spans="8:17" ht="15">
      <c r="H592" s="43"/>
      <c r="I592" s="43"/>
      <c r="J592" s="43"/>
      <c r="K592" s="43"/>
      <c r="L592" s="43"/>
      <c r="M592" s="43"/>
      <c r="N592" s="43"/>
      <c r="O592" s="24"/>
      <c r="P592" s="43"/>
      <c r="Q592" s="43"/>
    </row>
    <row r="593" spans="8:17" ht="15">
      <c r="H593" s="43"/>
      <c r="I593" s="43"/>
      <c r="J593" s="43"/>
      <c r="K593" s="43"/>
      <c r="L593" s="43"/>
      <c r="M593" s="43"/>
      <c r="N593" s="43"/>
      <c r="O593" s="24"/>
      <c r="P593" s="43"/>
      <c r="Q593" s="43"/>
    </row>
    <row r="594" spans="8:17" ht="15">
      <c r="H594" s="43"/>
      <c r="I594" s="43"/>
      <c r="J594" s="43"/>
      <c r="K594" s="43"/>
      <c r="L594" s="43"/>
      <c r="M594" s="43"/>
      <c r="N594" s="43"/>
      <c r="O594" s="24"/>
      <c r="P594" s="43"/>
      <c r="Q594" s="43"/>
    </row>
    <row r="595" spans="8:17" ht="15">
      <c r="H595" s="43"/>
      <c r="I595" s="43"/>
      <c r="J595" s="43"/>
      <c r="K595" s="43"/>
      <c r="L595" s="43"/>
      <c r="M595" s="43"/>
      <c r="N595" s="43"/>
      <c r="O595" s="24"/>
      <c r="P595" s="43"/>
      <c r="Q595" s="43"/>
    </row>
    <row r="596" spans="8:17" ht="15">
      <c r="H596" s="43"/>
      <c r="I596" s="43"/>
      <c r="J596" s="43"/>
      <c r="K596" s="43"/>
      <c r="L596" s="43"/>
      <c r="M596" s="43"/>
      <c r="N596" s="43"/>
      <c r="O596" s="24"/>
      <c r="P596" s="43"/>
      <c r="Q596" s="43"/>
    </row>
    <row r="597" spans="8:17" ht="15">
      <c r="H597" s="43"/>
      <c r="I597" s="43"/>
      <c r="J597" s="43"/>
      <c r="K597" s="43"/>
      <c r="L597" s="43"/>
      <c r="M597" s="43"/>
      <c r="N597" s="43"/>
      <c r="O597" s="24"/>
      <c r="P597" s="43"/>
      <c r="Q597" s="43"/>
    </row>
    <row r="598" spans="8:17" ht="15">
      <c r="H598" s="43"/>
      <c r="I598" s="43"/>
      <c r="J598" s="43"/>
      <c r="K598" s="43"/>
      <c r="L598" s="43"/>
      <c r="M598" s="43"/>
      <c r="N598" s="43"/>
      <c r="O598" s="24"/>
      <c r="P598" s="43"/>
      <c r="Q598" s="43"/>
    </row>
    <row r="599" spans="8:17" ht="15">
      <c r="H599" s="43"/>
      <c r="I599" s="43"/>
      <c r="J599" s="43"/>
      <c r="K599" s="43"/>
      <c r="L599" s="43"/>
      <c r="M599" s="43"/>
      <c r="N599" s="43"/>
      <c r="O599" s="24"/>
      <c r="P599" s="43"/>
      <c r="Q599" s="43"/>
    </row>
    <row r="600" spans="8:17" ht="15">
      <c r="H600" s="43"/>
      <c r="I600" s="43"/>
      <c r="J600" s="43"/>
      <c r="K600" s="43"/>
      <c r="L600" s="43"/>
      <c r="M600" s="43"/>
      <c r="N600" s="43"/>
      <c r="O600" s="24"/>
      <c r="P600" s="43"/>
      <c r="Q600" s="43"/>
    </row>
    <row r="601" spans="8:17" ht="15">
      <c r="H601" s="43"/>
      <c r="I601" s="43"/>
      <c r="J601" s="43"/>
      <c r="K601" s="43"/>
      <c r="L601" s="43"/>
      <c r="M601" s="43"/>
      <c r="N601" s="43"/>
      <c r="O601" s="24"/>
      <c r="P601" s="43"/>
      <c r="Q601" s="43"/>
    </row>
    <row r="602" spans="8:17" ht="15">
      <c r="H602" s="43"/>
      <c r="I602" s="43"/>
      <c r="J602" s="43"/>
      <c r="K602" s="43"/>
      <c r="L602" s="43"/>
      <c r="M602" s="43"/>
      <c r="N602" s="43"/>
      <c r="O602" s="24"/>
      <c r="P602" s="43"/>
      <c r="Q602" s="43"/>
    </row>
    <row r="603" spans="8:17" ht="15">
      <c r="H603" s="43"/>
      <c r="I603" s="43"/>
      <c r="J603" s="43"/>
      <c r="K603" s="43"/>
      <c r="L603" s="43"/>
      <c r="M603" s="43"/>
      <c r="N603" s="43"/>
      <c r="O603" s="24"/>
      <c r="P603" s="43"/>
      <c r="Q603" s="43"/>
    </row>
    <row r="604" spans="8:17" ht="15">
      <c r="H604" s="43"/>
      <c r="I604" s="43"/>
      <c r="J604" s="43"/>
      <c r="K604" s="43"/>
      <c r="L604" s="43"/>
      <c r="M604" s="43"/>
      <c r="N604" s="43"/>
      <c r="O604" s="24"/>
      <c r="P604" s="43"/>
      <c r="Q604" s="43"/>
    </row>
    <row r="605" spans="8:17" ht="15">
      <c r="H605" s="43"/>
      <c r="I605" s="43"/>
      <c r="J605" s="43"/>
      <c r="K605" s="43"/>
      <c r="L605" s="43"/>
      <c r="M605" s="43"/>
      <c r="N605" s="43"/>
      <c r="O605" s="24"/>
      <c r="P605" s="43"/>
      <c r="Q605" s="43"/>
    </row>
    <row r="606" spans="8:17" ht="15">
      <c r="H606" s="43"/>
      <c r="I606" s="43"/>
      <c r="J606" s="43"/>
      <c r="K606" s="43"/>
      <c r="L606" s="43"/>
      <c r="M606" s="43"/>
      <c r="N606" s="43"/>
      <c r="O606" s="24"/>
      <c r="P606" s="43"/>
      <c r="Q606" s="43"/>
    </row>
    <row r="607" spans="8:17" ht="15">
      <c r="H607" s="43"/>
      <c r="I607" s="43"/>
      <c r="J607" s="43"/>
      <c r="K607" s="43"/>
      <c r="L607" s="43"/>
      <c r="M607" s="43"/>
      <c r="N607" s="43"/>
      <c r="O607" s="24"/>
      <c r="P607" s="43"/>
      <c r="Q607" s="43"/>
    </row>
    <row r="608" spans="8:17" ht="15">
      <c r="H608" s="43"/>
      <c r="I608" s="43"/>
      <c r="J608" s="43"/>
      <c r="K608" s="43"/>
      <c r="L608" s="43"/>
      <c r="M608" s="43"/>
      <c r="N608" s="43"/>
      <c r="O608" s="24"/>
      <c r="P608" s="43"/>
      <c r="Q608" s="43"/>
    </row>
    <row r="609" spans="8:17" ht="15">
      <c r="H609" s="43"/>
      <c r="I609" s="43"/>
      <c r="J609" s="43"/>
      <c r="K609" s="43"/>
      <c r="L609" s="43"/>
      <c r="M609" s="43"/>
      <c r="N609" s="43"/>
      <c r="O609" s="24"/>
      <c r="P609" s="43"/>
      <c r="Q609" s="43"/>
    </row>
    <row r="610" spans="8:17" ht="15">
      <c r="H610" s="43"/>
      <c r="I610" s="43"/>
      <c r="J610" s="43"/>
      <c r="K610" s="43"/>
      <c r="L610" s="43"/>
      <c r="M610" s="43"/>
      <c r="N610" s="43"/>
      <c r="O610" s="24"/>
      <c r="P610" s="43"/>
      <c r="Q610" s="43"/>
    </row>
    <row r="611" spans="8:17" ht="15">
      <c r="H611" s="43"/>
      <c r="I611" s="43"/>
      <c r="J611" s="43"/>
      <c r="K611" s="43"/>
      <c r="L611" s="43"/>
      <c r="M611" s="43"/>
      <c r="N611" s="43"/>
      <c r="O611" s="24"/>
      <c r="P611" s="43"/>
      <c r="Q611" s="43"/>
    </row>
    <row r="612" spans="8:17" ht="15">
      <c r="H612" s="43"/>
      <c r="I612" s="43"/>
      <c r="J612" s="43"/>
      <c r="K612" s="43"/>
      <c r="L612" s="43"/>
      <c r="M612" s="43"/>
      <c r="N612" s="43"/>
      <c r="O612" s="24"/>
      <c r="P612" s="43"/>
      <c r="Q612" s="43"/>
    </row>
    <row r="613" spans="8:17" ht="15">
      <c r="H613" s="43"/>
      <c r="I613" s="43"/>
      <c r="J613" s="43"/>
      <c r="K613" s="43"/>
      <c r="L613" s="43"/>
      <c r="M613" s="43"/>
      <c r="N613" s="43"/>
      <c r="O613" s="24"/>
      <c r="P613" s="43"/>
      <c r="Q613" s="43"/>
    </row>
    <row r="614" spans="8:17" ht="15">
      <c r="H614" s="43"/>
      <c r="I614" s="43"/>
      <c r="J614" s="43"/>
      <c r="K614" s="43"/>
      <c r="L614" s="43"/>
      <c r="M614" s="43"/>
      <c r="N614" s="43"/>
      <c r="O614" s="24"/>
      <c r="P614" s="43"/>
      <c r="Q614" s="43"/>
    </row>
    <row r="615" spans="8:17" ht="15">
      <c r="H615" s="43"/>
      <c r="I615" s="43"/>
      <c r="J615" s="43"/>
      <c r="K615" s="43"/>
      <c r="L615" s="43"/>
      <c r="M615" s="43"/>
      <c r="N615" s="43"/>
      <c r="O615" s="24"/>
      <c r="P615" s="43"/>
      <c r="Q615" s="43"/>
    </row>
    <row r="616" spans="8:17" ht="15">
      <c r="H616" s="43"/>
      <c r="I616" s="43"/>
      <c r="J616" s="43"/>
      <c r="K616" s="43"/>
      <c r="L616" s="43"/>
      <c r="M616" s="43"/>
      <c r="N616" s="43"/>
      <c r="O616" s="24"/>
      <c r="P616" s="43"/>
      <c r="Q616" s="43"/>
    </row>
    <row r="617" spans="8:17" ht="15">
      <c r="H617" s="43"/>
      <c r="I617" s="43"/>
      <c r="J617" s="43"/>
      <c r="K617" s="43"/>
      <c r="L617" s="43"/>
      <c r="M617" s="43"/>
      <c r="N617" s="43"/>
      <c r="O617" s="24"/>
      <c r="P617" s="43"/>
      <c r="Q617" s="43"/>
    </row>
    <row r="618" spans="8:17" ht="15">
      <c r="H618" s="43"/>
      <c r="I618" s="43"/>
      <c r="J618" s="43"/>
      <c r="K618" s="43"/>
      <c r="L618" s="43"/>
      <c r="M618" s="43"/>
      <c r="N618" s="43"/>
      <c r="O618" s="24"/>
      <c r="P618" s="43"/>
      <c r="Q618" s="43"/>
    </row>
    <row r="619" spans="8:17" ht="15">
      <c r="H619" s="43"/>
      <c r="I619" s="43"/>
      <c r="J619" s="43"/>
      <c r="K619" s="43"/>
      <c r="L619" s="43"/>
      <c r="M619" s="43"/>
      <c r="N619" s="43"/>
      <c r="O619" s="24"/>
      <c r="P619" s="43"/>
      <c r="Q619" s="43"/>
    </row>
    <row r="620" spans="8:17" ht="15">
      <c r="H620" s="43"/>
      <c r="I620" s="43"/>
      <c r="J620" s="43"/>
      <c r="K620" s="43"/>
      <c r="L620" s="43"/>
      <c r="M620" s="43"/>
      <c r="N620" s="43"/>
      <c r="O620" s="24"/>
      <c r="P620" s="43"/>
      <c r="Q620" s="43"/>
    </row>
    <row r="621" spans="8:17" ht="15">
      <c r="H621" s="43"/>
      <c r="I621" s="43"/>
      <c r="J621" s="43"/>
      <c r="K621" s="43"/>
      <c r="L621" s="43"/>
      <c r="M621" s="43"/>
      <c r="N621" s="43"/>
      <c r="O621" s="24"/>
      <c r="P621" s="43"/>
      <c r="Q621" s="43"/>
    </row>
    <row r="622" spans="8:17" ht="15">
      <c r="H622" s="43"/>
      <c r="I622" s="43"/>
      <c r="J622" s="43"/>
      <c r="K622" s="43"/>
      <c r="L622" s="43"/>
      <c r="M622" s="43"/>
      <c r="N622" s="43"/>
      <c r="O622" s="24"/>
      <c r="P622" s="43"/>
      <c r="Q622" s="43"/>
    </row>
    <row r="623" spans="8:17" ht="15">
      <c r="H623" s="43"/>
      <c r="I623" s="43"/>
      <c r="J623" s="43"/>
      <c r="K623" s="43"/>
      <c r="L623" s="43"/>
      <c r="M623" s="43"/>
      <c r="N623" s="43"/>
      <c r="O623" s="24"/>
      <c r="P623" s="43"/>
      <c r="Q623" s="43"/>
    </row>
    <row r="624" spans="8:17" ht="15">
      <c r="H624" s="43"/>
      <c r="I624" s="43"/>
      <c r="J624" s="43"/>
      <c r="K624" s="43"/>
      <c r="L624" s="43"/>
      <c r="M624" s="43"/>
      <c r="N624" s="43"/>
      <c r="O624" s="24"/>
      <c r="P624" s="43"/>
      <c r="Q624" s="43"/>
    </row>
    <row r="625" spans="8:17" ht="15">
      <c r="H625" s="43"/>
      <c r="I625" s="43"/>
      <c r="J625" s="43"/>
      <c r="K625" s="43"/>
      <c r="L625" s="43"/>
      <c r="M625" s="43"/>
      <c r="N625" s="43"/>
      <c r="O625" s="24"/>
      <c r="P625" s="43"/>
      <c r="Q625" s="43"/>
    </row>
    <row r="626" spans="8:17" ht="15">
      <c r="H626" s="43"/>
      <c r="I626" s="43"/>
      <c r="J626" s="43"/>
      <c r="K626" s="43"/>
      <c r="L626" s="43"/>
      <c r="M626" s="43"/>
      <c r="N626" s="43"/>
      <c r="O626" s="24"/>
      <c r="P626" s="43"/>
      <c r="Q626" s="43"/>
    </row>
    <row r="627" spans="8:17" ht="15">
      <c r="H627" s="43"/>
      <c r="I627" s="43"/>
      <c r="J627" s="43"/>
      <c r="K627" s="43"/>
      <c r="L627" s="43"/>
      <c r="M627" s="43"/>
      <c r="N627" s="43"/>
      <c r="O627" s="24"/>
      <c r="P627" s="43"/>
      <c r="Q627" s="43"/>
    </row>
    <row r="628" spans="8:17" ht="15">
      <c r="H628" s="43"/>
      <c r="I628" s="43"/>
      <c r="J628" s="43"/>
      <c r="K628" s="43"/>
      <c r="L628" s="43"/>
      <c r="M628" s="43"/>
      <c r="N628" s="43"/>
      <c r="O628" s="24"/>
      <c r="P628" s="43"/>
      <c r="Q628" s="43"/>
    </row>
    <row r="629" spans="8:17" ht="15">
      <c r="H629" s="43"/>
      <c r="I629" s="43"/>
      <c r="J629" s="43"/>
      <c r="K629" s="43"/>
      <c r="L629" s="43"/>
      <c r="M629" s="43"/>
      <c r="N629" s="43"/>
      <c r="O629" s="24"/>
      <c r="P629" s="43"/>
      <c r="Q629" s="43"/>
    </row>
    <row r="630" spans="8:17" ht="15">
      <c r="H630" s="43"/>
      <c r="I630" s="43"/>
      <c r="J630" s="43"/>
      <c r="K630" s="43"/>
      <c r="L630" s="43"/>
      <c r="M630" s="43"/>
      <c r="N630" s="43"/>
      <c r="O630" s="24"/>
      <c r="P630" s="43"/>
      <c r="Q630" s="43"/>
    </row>
    <row r="631" spans="8:17" ht="15">
      <c r="H631" s="43"/>
      <c r="I631" s="43"/>
      <c r="J631" s="43"/>
      <c r="K631" s="43"/>
      <c r="L631" s="43"/>
      <c r="M631" s="43"/>
      <c r="N631" s="43"/>
      <c r="O631" s="24"/>
      <c r="P631" s="43"/>
      <c r="Q631" s="43"/>
    </row>
    <row r="632" spans="8:17" ht="15">
      <c r="H632" s="43"/>
      <c r="I632" s="43"/>
      <c r="J632" s="43"/>
      <c r="K632" s="43"/>
      <c r="L632" s="43"/>
      <c r="M632" s="43"/>
      <c r="N632" s="43"/>
      <c r="O632" s="24"/>
      <c r="P632" s="43"/>
      <c r="Q632" s="43"/>
    </row>
    <row r="633" spans="8:17" ht="15">
      <c r="H633" s="43"/>
      <c r="I633" s="43"/>
      <c r="J633" s="43"/>
      <c r="K633" s="43"/>
      <c r="L633" s="43"/>
      <c r="M633" s="43"/>
      <c r="N633" s="43"/>
      <c r="O633" s="24"/>
      <c r="P633" s="43"/>
      <c r="Q633" s="43"/>
    </row>
    <row r="634" spans="8:17" ht="15">
      <c r="H634" s="43"/>
      <c r="I634" s="43"/>
      <c r="J634" s="43"/>
      <c r="K634" s="43"/>
      <c r="L634" s="43"/>
      <c r="M634" s="43"/>
      <c r="N634" s="43"/>
      <c r="O634" s="24"/>
      <c r="P634" s="43"/>
      <c r="Q634" s="43"/>
    </row>
    <row r="635" spans="8:17" ht="15">
      <c r="H635" s="43"/>
      <c r="I635" s="43"/>
      <c r="J635" s="43"/>
      <c r="K635" s="43"/>
      <c r="L635" s="43"/>
      <c r="M635" s="43"/>
      <c r="N635" s="43"/>
      <c r="O635" s="24"/>
      <c r="P635" s="43"/>
      <c r="Q635" s="43"/>
    </row>
    <row r="636" spans="8:17" ht="15">
      <c r="H636" s="43"/>
      <c r="I636" s="43"/>
      <c r="J636" s="43"/>
      <c r="K636" s="43"/>
      <c r="L636" s="43"/>
      <c r="M636" s="43"/>
      <c r="N636" s="43"/>
      <c r="O636" s="24"/>
      <c r="P636" s="43"/>
      <c r="Q636" s="43"/>
    </row>
    <row r="637" spans="8:17" ht="15">
      <c r="H637" s="43"/>
      <c r="I637" s="43"/>
      <c r="J637" s="43"/>
      <c r="K637" s="43"/>
      <c r="L637" s="43"/>
      <c r="M637" s="43"/>
      <c r="N637" s="43"/>
      <c r="O637" s="24"/>
      <c r="P637" s="43"/>
      <c r="Q637" s="43"/>
    </row>
    <row r="638" spans="8:17" ht="15">
      <c r="H638" s="43"/>
      <c r="I638" s="43"/>
      <c r="J638" s="43"/>
      <c r="K638" s="43"/>
      <c r="L638" s="43"/>
      <c r="M638" s="43"/>
      <c r="N638" s="43"/>
      <c r="O638" s="24"/>
      <c r="P638" s="43"/>
      <c r="Q638" s="43"/>
    </row>
    <row r="639" spans="8:17" ht="15">
      <c r="H639" s="43"/>
      <c r="I639" s="43"/>
      <c r="J639" s="43"/>
      <c r="K639" s="43"/>
      <c r="L639" s="43"/>
      <c r="M639" s="43"/>
      <c r="N639" s="43"/>
      <c r="O639" s="24"/>
      <c r="P639" s="43"/>
      <c r="Q639" s="43"/>
    </row>
    <row r="640" spans="8:17" ht="15">
      <c r="H640" s="43"/>
      <c r="I640" s="43"/>
      <c r="J640" s="43"/>
      <c r="K640" s="43"/>
      <c r="L640" s="43"/>
      <c r="M640" s="43"/>
      <c r="N640" s="43"/>
      <c r="O640" s="24"/>
      <c r="P640" s="43"/>
      <c r="Q640" s="43"/>
    </row>
    <row r="641" spans="8:17" ht="15">
      <c r="H641" s="43"/>
      <c r="I641" s="43"/>
      <c r="J641" s="43"/>
      <c r="K641" s="43"/>
      <c r="L641" s="43"/>
      <c r="M641" s="43"/>
      <c r="N641" s="43"/>
      <c r="O641" s="24"/>
      <c r="P641" s="43"/>
      <c r="Q641" s="43"/>
    </row>
    <row r="642" spans="8:17" ht="15">
      <c r="H642" s="43"/>
      <c r="I642" s="43"/>
      <c r="J642" s="43"/>
      <c r="K642" s="43"/>
      <c r="L642" s="43"/>
      <c r="M642" s="43"/>
      <c r="N642" s="43"/>
      <c r="O642" s="24"/>
      <c r="P642" s="43"/>
      <c r="Q642" s="43"/>
    </row>
    <row r="643" spans="8:17" ht="15">
      <c r="H643" s="43"/>
      <c r="I643" s="43"/>
      <c r="J643" s="43"/>
      <c r="K643" s="43"/>
      <c r="L643" s="43"/>
      <c r="M643" s="43"/>
      <c r="N643" s="43"/>
      <c r="O643" s="24"/>
      <c r="P643" s="43"/>
      <c r="Q643" s="43"/>
    </row>
    <row r="644" spans="8:17" ht="15">
      <c r="H644" s="43"/>
      <c r="I644" s="43"/>
      <c r="J644" s="43"/>
      <c r="K644" s="43"/>
      <c r="L644" s="43"/>
      <c r="M644" s="43"/>
      <c r="N644" s="43"/>
      <c r="O644" s="24"/>
      <c r="P644" s="43"/>
      <c r="Q644" s="43"/>
    </row>
    <row r="645" spans="8:17" ht="15">
      <c r="H645" s="43"/>
      <c r="I645" s="43"/>
      <c r="J645" s="43"/>
      <c r="K645" s="43"/>
      <c r="L645" s="43"/>
      <c r="M645" s="43"/>
      <c r="N645" s="43"/>
      <c r="O645" s="24"/>
      <c r="P645" s="43"/>
      <c r="Q645" s="43"/>
    </row>
    <row r="646" spans="8:17" ht="15">
      <c r="H646" s="43"/>
      <c r="I646" s="43"/>
      <c r="J646" s="43"/>
      <c r="K646" s="43"/>
      <c r="L646" s="43"/>
      <c r="M646" s="43"/>
      <c r="N646" s="43"/>
      <c r="O646" s="24"/>
      <c r="P646" s="43"/>
      <c r="Q646" s="43"/>
    </row>
    <row r="647" spans="8:17" ht="15">
      <c r="H647" s="43"/>
      <c r="I647" s="43"/>
      <c r="J647" s="43"/>
      <c r="K647" s="43"/>
      <c r="L647" s="43"/>
      <c r="M647" s="43"/>
      <c r="N647" s="43"/>
      <c r="O647" s="24"/>
      <c r="P647" s="43"/>
      <c r="Q647" s="43"/>
    </row>
    <row r="648" spans="8:17" ht="15">
      <c r="H648" s="43"/>
      <c r="I648" s="43"/>
      <c r="J648" s="43"/>
      <c r="K648" s="43"/>
      <c r="L648" s="43"/>
      <c r="M648" s="43"/>
      <c r="N648" s="43"/>
      <c r="O648" s="24"/>
      <c r="P648" s="43"/>
      <c r="Q648" s="43"/>
    </row>
    <row r="649" spans="8:17" ht="15">
      <c r="H649" s="43"/>
      <c r="I649" s="43"/>
      <c r="J649" s="43"/>
      <c r="K649" s="43"/>
      <c r="L649" s="43"/>
      <c r="M649" s="43"/>
      <c r="N649" s="43"/>
      <c r="O649" s="24"/>
      <c r="P649" s="43"/>
      <c r="Q649" s="43"/>
    </row>
    <row r="650" spans="8:17" ht="15">
      <c r="H650" s="43"/>
      <c r="I650" s="43"/>
      <c r="J650" s="43"/>
      <c r="K650" s="43"/>
      <c r="L650" s="43"/>
      <c r="M650" s="43"/>
      <c r="N650" s="43"/>
      <c r="O650" s="24"/>
      <c r="P650" s="43"/>
      <c r="Q650" s="43"/>
    </row>
    <row r="651" spans="8:17" ht="15">
      <c r="H651" s="43"/>
      <c r="I651" s="43"/>
      <c r="J651" s="43"/>
      <c r="K651" s="43"/>
      <c r="L651" s="43"/>
      <c r="M651" s="43"/>
      <c r="N651" s="43"/>
      <c r="O651" s="24"/>
      <c r="P651" s="43"/>
      <c r="Q651" s="43"/>
    </row>
    <row r="652" spans="8:17" ht="15">
      <c r="H652" s="43"/>
      <c r="I652" s="43"/>
      <c r="J652" s="43"/>
      <c r="K652" s="43"/>
      <c r="L652" s="43"/>
      <c r="M652" s="43"/>
      <c r="N652" s="43"/>
      <c r="O652" s="24"/>
      <c r="P652" s="43"/>
      <c r="Q652" s="43"/>
    </row>
    <row r="653" spans="8:17" ht="15">
      <c r="H653" s="43"/>
      <c r="I653" s="43"/>
      <c r="J653" s="43"/>
      <c r="K653" s="43"/>
      <c r="L653" s="43"/>
      <c r="M653" s="43"/>
      <c r="N653" s="43"/>
      <c r="O653" s="24"/>
      <c r="P653" s="43"/>
      <c r="Q653" s="43"/>
    </row>
    <row r="654" spans="8:17" ht="15">
      <c r="H654" s="43"/>
      <c r="I654" s="43"/>
      <c r="J654" s="43"/>
      <c r="K654" s="43"/>
      <c r="L654" s="43"/>
      <c r="M654" s="43"/>
      <c r="N654" s="43"/>
      <c r="O654" s="24"/>
      <c r="P654" s="43"/>
      <c r="Q654" s="43"/>
    </row>
    <row r="655" spans="8:17" ht="15">
      <c r="H655" s="43"/>
      <c r="I655" s="43"/>
      <c r="J655" s="43"/>
      <c r="K655" s="43"/>
      <c r="L655" s="43"/>
      <c r="M655" s="43"/>
      <c r="N655" s="43"/>
      <c r="O655" s="24"/>
      <c r="P655" s="43"/>
      <c r="Q655" s="43"/>
    </row>
    <row r="656" spans="8:17" ht="15">
      <c r="H656" s="43"/>
      <c r="I656" s="43"/>
      <c r="J656" s="43"/>
      <c r="K656" s="43"/>
      <c r="L656" s="43"/>
      <c r="M656" s="43"/>
      <c r="N656" s="43"/>
      <c r="O656" s="24"/>
      <c r="P656" s="43"/>
      <c r="Q656" s="43"/>
    </row>
    <row r="657" spans="8:17" ht="15">
      <c r="H657" s="43"/>
      <c r="I657" s="43"/>
      <c r="J657" s="43"/>
      <c r="K657" s="43"/>
      <c r="L657" s="43"/>
      <c r="M657" s="43"/>
      <c r="N657" s="43"/>
      <c r="O657" s="24"/>
      <c r="P657" s="43"/>
      <c r="Q657" s="43"/>
    </row>
    <row r="658" spans="8:17" ht="15">
      <c r="H658" s="43"/>
      <c r="I658" s="43"/>
      <c r="J658" s="43"/>
      <c r="K658" s="43"/>
      <c r="L658" s="43"/>
      <c r="M658" s="43"/>
      <c r="N658" s="43"/>
      <c r="O658" s="24"/>
      <c r="P658" s="43"/>
      <c r="Q658" s="43"/>
    </row>
    <row r="659" spans="8:17" ht="15">
      <c r="H659" s="43"/>
      <c r="I659" s="43"/>
      <c r="J659" s="43"/>
      <c r="K659" s="43"/>
      <c r="L659" s="43"/>
      <c r="M659" s="43"/>
      <c r="N659" s="43"/>
      <c r="O659" s="24"/>
      <c r="P659" s="43"/>
      <c r="Q659" s="43"/>
    </row>
    <row r="660" spans="8:17" ht="15">
      <c r="H660" s="43"/>
      <c r="I660" s="43"/>
      <c r="J660" s="43"/>
      <c r="K660" s="43"/>
      <c r="L660" s="43"/>
      <c r="M660" s="43"/>
      <c r="N660" s="43"/>
      <c r="O660" s="24"/>
      <c r="P660" s="43"/>
      <c r="Q660" s="43"/>
    </row>
    <row r="661" spans="8:17" ht="15">
      <c r="H661" s="43"/>
      <c r="I661" s="43"/>
      <c r="J661" s="43"/>
      <c r="K661" s="43"/>
      <c r="L661" s="43"/>
      <c r="M661" s="43"/>
      <c r="N661" s="43"/>
      <c r="O661" s="24"/>
      <c r="P661" s="43"/>
      <c r="Q661" s="43"/>
    </row>
    <row r="662" spans="8:17" ht="15">
      <c r="H662" s="43"/>
      <c r="I662" s="43"/>
      <c r="J662" s="43"/>
      <c r="K662" s="43"/>
      <c r="L662" s="43"/>
      <c r="M662" s="43"/>
      <c r="N662" s="43"/>
      <c r="O662" s="24"/>
      <c r="P662" s="43"/>
      <c r="Q662" s="43"/>
    </row>
    <row r="663" spans="8:17" ht="15">
      <c r="H663" s="43"/>
      <c r="I663" s="43"/>
      <c r="J663" s="43"/>
      <c r="K663" s="43"/>
      <c r="L663" s="43"/>
      <c r="M663" s="43"/>
      <c r="N663" s="43"/>
      <c r="O663" s="24"/>
      <c r="P663" s="43"/>
      <c r="Q663" s="43"/>
    </row>
    <row r="664" spans="8:17" ht="15">
      <c r="H664" s="43"/>
      <c r="I664" s="43"/>
      <c r="J664" s="43"/>
      <c r="K664" s="43"/>
      <c r="L664" s="43"/>
      <c r="M664" s="43"/>
      <c r="N664" s="43"/>
      <c r="O664" s="24"/>
      <c r="P664" s="43"/>
      <c r="Q664" s="43"/>
    </row>
    <row r="665" spans="8:17" ht="15">
      <c r="H665" s="43"/>
      <c r="I665" s="43"/>
      <c r="J665" s="43"/>
      <c r="K665" s="43"/>
      <c r="L665" s="43"/>
      <c r="M665" s="43"/>
      <c r="N665" s="43"/>
      <c r="O665" s="24"/>
      <c r="P665" s="43"/>
      <c r="Q665" s="43"/>
    </row>
    <row r="666" spans="8:17" ht="15">
      <c r="H666" s="43"/>
      <c r="I666" s="43"/>
      <c r="J666" s="43"/>
      <c r="K666" s="43"/>
      <c r="L666" s="43"/>
      <c r="M666" s="43"/>
      <c r="N666" s="43"/>
      <c r="O666" s="24"/>
      <c r="P666" s="43"/>
      <c r="Q666" s="43"/>
    </row>
    <row r="667" spans="8:17" ht="15">
      <c r="H667" s="43"/>
      <c r="I667" s="43"/>
      <c r="J667" s="43"/>
      <c r="K667" s="43"/>
      <c r="L667" s="43"/>
      <c r="M667" s="43"/>
      <c r="N667" s="43"/>
      <c r="O667" s="24"/>
      <c r="P667" s="43"/>
      <c r="Q667" s="43"/>
    </row>
    <row r="668" spans="8:17" ht="15">
      <c r="H668" s="43"/>
      <c r="I668" s="43"/>
      <c r="J668" s="43"/>
      <c r="K668" s="43"/>
      <c r="L668" s="43"/>
      <c r="M668" s="43"/>
      <c r="N668" s="43"/>
      <c r="O668" s="24"/>
      <c r="P668" s="43"/>
      <c r="Q668" s="43"/>
    </row>
    <row r="669" spans="8:17" ht="15">
      <c r="H669" s="43"/>
      <c r="I669" s="43"/>
      <c r="J669" s="43"/>
      <c r="K669" s="43"/>
      <c r="L669" s="43"/>
      <c r="M669" s="43"/>
      <c r="N669" s="43"/>
      <c r="O669" s="24"/>
      <c r="P669" s="43"/>
      <c r="Q669" s="43"/>
    </row>
    <row r="670" spans="8:17" ht="15">
      <c r="H670" s="43"/>
      <c r="I670" s="43"/>
      <c r="J670" s="43"/>
      <c r="K670" s="43"/>
      <c r="L670" s="43"/>
      <c r="M670" s="43"/>
      <c r="N670" s="43"/>
      <c r="O670" s="24"/>
      <c r="P670" s="43"/>
      <c r="Q670" s="43"/>
    </row>
    <row r="671" spans="8:17" ht="15">
      <c r="H671" s="43"/>
      <c r="I671" s="43"/>
      <c r="J671" s="43"/>
      <c r="K671" s="43"/>
      <c r="L671" s="43"/>
      <c r="M671" s="43"/>
      <c r="N671" s="43"/>
      <c r="O671" s="24"/>
      <c r="P671" s="43"/>
      <c r="Q671" s="43"/>
    </row>
    <row r="672" spans="8:17" ht="15">
      <c r="H672" s="43"/>
      <c r="I672" s="43"/>
      <c r="J672" s="43"/>
      <c r="K672" s="43"/>
      <c r="L672" s="43"/>
      <c r="M672" s="43"/>
      <c r="N672" s="43"/>
      <c r="O672" s="24"/>
      <c r="P672" s="43"/>
      <c r="Q672" s="43"/>
    </row>
    <row r="673" spans="8:17" ht="15">
      <c r="H673" s="43"/>
      <c r="I673" s="43"/>
      <c r="J673" s="43"/>
      <c r="K673" s="43"/>
      <c r="L673" s="43"/>
      <c r="M673" s="43"/>
      <c r="N673" s="43"/>
      <c r="O673" s="24"/>
      <c r="P673" s="43"/>
      <c r="Q673" s="43"/>
    </row>
    <row r="674" spans="8:17" ht="15">
      <c r="H674" s="43"/>
      <c r="I674" s="43"/>
      <c r="J674" s="43"/>
      <c r="K674" s="43"/>
      <c r="L674" s="43"/>
      <c r="M674" s="43"/>
      <c r="N674" s="43"/>
      <c r="O674" s="24"/>
      <c r="P674" s="43"/>
      <c r="Q674" s="43"/>
    </row>
    <row r="675" spans="8:17" ht="15">
      <c r="H675" s="43"/>
      <c r="I675" s="43"/>
      <c r="J675" s="43"/>
      <c r="K675" s="43"/>
      <c r="L675" s="43"/>
      <c r="M675" s="43"/>
      <c r="N675" s="43"/>
      <c r="O675" s="24"/>
      <c r="P675" s="43"/>
      <c r="Q675" s="43"/>
    </row>
    <row r="676" spans="8:17" ht="15">
      <c r="H676" s="43"/>
      <c r="I676" s="43"/>
      <c r="J676" s="43"/>
      <c r="K676" s="43"/>
      <c r="L676" s="43"/>
      <c r="M676" s="43"/>
      <c r="N676" s="43"/>
      <c r="O676" s="24"/>
      <c r="P676" s="43"/>
      <c r="Q676" s="43"/>
    </row>
    <row r="677" spans="8:17" ht="15">
      <c r="H677" s="43"/>
      <c r="I677" s="43"/>
      <c r="J677" s="43"/>
      <c r="K677" s="43"/>
      <c r="L677" s="43"/>
      <c r="M677" s="43"/>
      <c r="N677" s="43"/>
      <c r="O677" s="24"/>
      <c r="P677" s="43"/>
      <c r="Q677" s="43"/>
    </row>
    <row r="678" spans="8:17" ht="15">
      <c r="H678" s="43"/>
      <c r="I678" s="43"/>
      <c r="J678" s="43"/>
      <c r="K678" s="43"/>
      <c r="L678" s="43"/>
      <c r="M678" s="43"/>
      <c r="N678" s="43"/>
      <c r="O678" s="24"/>
      <c r="P678" s="43"/>
      <c r="Q678" s="43"/>
    </row>
    <row r="679" spans="8:17" ht="15">
      <c r="H679" s="43"/>
      <c r="I679" s="43"/>
      <c r="J679" s="43"/>
      <c r="K679" s="43"/>
      <c r="L679" s="43"/>
      <c r="M679" s="43"/>
      <c r="N679" s="43"/>
      <c r="O679" s="24"/>
      <c r="P679" s="43"/>
      <c r="Q679" s="43"/>
    </row>
    <row r="680" spans="8:17" ht="15">
      <c r="H680" s="43"/>
      <c r="I680" s="43"/>
      <c r="J680" s="43"/>
      <c r="K680" s="43"/>
      <c r="L680" s="43"/>
      <c r="M680" s="43"/>
      <c r="N680" s="43"/>
      <c r="O680" s="24"/>
      <c r="P680" s="43"/>
      <c r="Q680" s="43"/>
    </row>
    <row r="681" spans="8:17" ht="15">
      <c r="H681" s="43"/>
      <c r="I681" s="43"/>
      <c r="J681" s="43"/>
      <c r="K681" s="43"/>
      <c r="L681" s="43"/>
      <c r="M681" s="43"/>
      <c r="N681" s="43"/>
      <c r="O681" s="24"/>
      <c r="P681" s="43"/>
      <c r="Q681" s="43"/>
    </row>
    <row r="682" spans="8:17" ht="15">
      <c r="H682" s="43"/>
      <c r="I682" s="43"/>
      <c r="J682" s="43"/>
      <c r="K682" s="43"/>
      <c r="L682" s="43"/>
      <c r="M682" s="43"/>
      <c r="N682" s="43"/>
      <c r="O682" s="24"/>
      <c r="P682" s="43"/>
      <c r="Q682" s="43"/>
    </row>
    <row r="683" spans="8:17" ht="15">
      <c r="H683" s="43"/>
      <c r="I683" s="43"/>
      <c r="J683" s="43"/>
      <c r="K683" s="43"/>
      <c r="L683" s="43"/>
      <c r="M683" s="43"/>
      <c r="N683" s="43"/>
      <c r="O683" s="24"/>
      <c r="P683" s="43"/>
      <c r="Q683" s="43"/>
    </row>
    <row r="684" spans="8:17" ht="15">
      <c r="H684" s="43"/>
      <c r="I684" s="43"/>
      <c r="J684" s="43"/>
      <c r="K684" s="43"/>
      <c r="L684" s="43"/>
      <c r="M684" s="43"/>
      <c r="N684" s="43"/>
      <c r="O684" s="24"/>
      <c r="P684" s="43"/>
      <c r="Q684" s="43"/>
    </row>
    <row r="685" spans="8:17" ht="15">
      <c r="H685" s="43"/>
      <c r="I685" s="43"/>
      <c r="J685" s="43"/>
      <c r="K685" s="43"/>
      <c r="L685" s="43"/>
      <c r="M685" s="43"/>
      <c r="N685" s="43"/>
      <c r="O685" s="24"/>
      <c r="P685" s="43"/>
      <c r="Q685" s="43"/>
    </row>
    <row r="686" spans="8:17" ht="15">
      <c r="H686" s="43"/>
      <c r="I686" s="43"/>
      <c r="J686" s="43"/>
      <c r="K686" s="43"/>
      <c r="L686" s="43"/>
      <c r="M686" s="43"/>
      <c r="N686" s="43"/>
      <c r="O686" s="24"/>
      <c r="P686" s="43"/>
      <c r="Q686" s="43"/>
    </row>
    <row r="687" spans="8:17" ht="15">
      <c r="H687" s="43"/>
      <c r="I687" s="43"/>
      <c r="J687" s="43"/>
      <c r="K687" s="43"/>
      <c r="L687" s="43"/>
      <c r="M687" s="43"/>
      <c r="N687" s="43"/>
      <c r="O687" s="24"/>
      <c r="P687" s="43"/>
      <c r="Q687" s="43"/>
    </row>
    <row r="688" spans="8:17" ht="15">
      <c r="H688" s="43"/>
      <c r="I688" s="43"/>
      <c r="J688" s="43"/>
      <c r="K688" s="43"/>
      <c r="L688" s="43"/>
      <c r="M688" s="43"/>
      <c r="N688" s="43"/>
      <c r="O688" s="24"/>
      <c r="P688" s="43"/>
      <c r="Q688" s="43"/>
    </row>
    <row r="689" spans="8:17" ht="15">
      <c r="H689" s="43"/>
      <c r="I689" s="43"/>
      <c r="J689" s="43"/>
      <c r="K689" s="43"/>
      <c r="L689" s="43"/>
      <c r="M689" s="43"/>
      <c r="N689" s="43"/>
      <c r="O689" s="24"/>
      <c r="P689" s="43"/>
      <c r="Q689" s="43"/>
    </row>
    <row r="690" spans="8:17" ht="15">
      <c r="H690" s="43"/>
      <c r="I690" s="43"/>
      <c r="J690" s="43"/>
      <c r="K690" s="43"/>
      <c r="L690" s="43"/>
      <c r="M690" s="43"/>
      <c r="N690" s="43"/>
      <c r="O690" s="24"/>
      <c r="P690" s="43"/>
      <c r="Q690" s="43"/>
    </row>
    <row r="691" spans="8:17" ht="15">
      <c r="H691" s="43"/>
      <c r="I691" s="43"/>
      <c r="J691" s="43"/>
      <c r="K691" s="43"/>
      <c r="L691" s="43"/>
      <c r="M691" s="43"/>
      <c r="N691" s="43"/>
      <c r="O691" s="24"/>
      <c r="P691" s="43"/>
      <c r="Q691" s="43"/>
    </row>
    <row r="692" spans="8:17" ht="15">
      <c r="H692" s="43"/>
      <c r="I692" s="43"/>
      <c r="J692" s="43"/>
      <c r="K692" s="43"/>
      <c r="L692" s="43"/>
      <c r="M692" s="43"/>
      <c r="N692" s="43"/>
      <c r="O692" s="24"/>
      <c r="P692" s="43"/>
      <c r="Q692" s="43"/>
    </row>
    <row r="693" spans="8:17" ht="15">
      <c r="H693" s="43"/>
      <c r="I693" s="43"/>
      <c r="J693" s="43"/>
      <c r="K693" s="43"/>
      <c r="L693" s="43"/>
      <c r="M693" s="43"/>
      <c r="N693" s="43"/>
      <c r="O693" s="24"/>
      <c r="P693" s="43"/>
      <c r="Q693" s="43"/>
    </row>
    <row r="694" spans="8:17" ht="15">
      <c r="H694" s="43"/>
      <c r="I694" s="43"/>
      <c r="J694" s="43"/>
      <c r="K694" s="43"/>
      <c r="L694" s="43"/>
      <c r="M694" s="43"/>
      <c r="N694" s="43"/>
      <c r="O694" s="24"/>
      <c r="P694" s="43"/>
      <c r="Q694" s="43"/>
    </row>
    <row r="695" spans="8:17" ht="15">
      <c r="H695" s="43"/>
      <c r="I695" s="43"/>
      <c r="J695" s="43"/>
      <c r="K695" s="43"/>
      <c r="L695" s="43"/>
      <c r="M695" s="43"/>
      <c r="N695" s="43"/>
      <c r="O695" s="24"/>
      <c r="P695" s="43"/>
      <c r="Q695" s="43"/>
    </row>
    <row r="696" spans="8:17" ht="15">
      <c r="H696" s="43"/>
      <c r="I696" s="43"/>
      <c r="J696" s="43"/>
      <c r="K696" s="43"/>
      <c r="L696" s="43"/>
      <c r="M696" s="43"/>
      <c r="N696" s="43"/>
      <c r="O696" s="24"/>
      <c r="P696" s="43"/>
      <c r="Q696" s="43"/>
    </row>
    <row r="697" spans="8:17" ht="15">
      <c r="H697" s="43"/>
      <c r="I697" s="43"/>
      <c r="J697" s="43"/>
      <c r="K697" s="43"/>
      <c r="L697" s="43"/>
      <c r="M697" s="43"/>
      <c r="N697" s="43"/>
      <c r="O697" s="24"/>
      <c r="P697" s="43"/>
      <c r="Q697" s="43"/>
    </row>
    <row r="698" spans="8:17" ht="15">
      <c r="H698" s="43"/>
      <c r="I698" s="43"/>
      <c r="J698" s="43"/>
      <c r="K698" s="43"/>
      <c r="L698" s="43"/>
      <c r="M698" s="43"/>
      <c r="N698" s="43"/>
      <c r="O698" s="24"/>
      <c r="P698" s="43"/>
      <c r="Q698" s="43"/>
    </row>
    <row r="699" spans="8:17" ht="15">
      <c r="H699" s="43"/>
      <c r="I699" s="43"/>
      <c r="J699" s="43"/>
      <c r="K699" s="43"/>
      <c r="L699" s="43"/>
      <c r="M699" s="43"/>
      <c r="N699" s="43"/>
      <c r="O699" s="24"/>
      <c r="P699" s="43"/>
      <c r="Q699" s="43"/>
    </row>
    <row r="700" spans="8:17" ht="15">
      <c r="H700" s="43"/>
      <c r="I700" s="43"/>
      <c r="J700" s="43"/>
      <c r="K700" s="43"/>
      <c r="L700" s="43"/>
      <c r="M700" s="43"/>
      <c r="N700" s="43"/>
      <c r="O700" s="24"/>
      <c r="P700" s="43"/>
      <c r="Q700" s="43"/>
    </row>
    <row r="701" spans="8:17" ht="15">
      <c r="H701" s="43"/>
      <c r="I701" s="43"/>
      <c r="J701" s="43"/>
      <c r="K701" s="43"/>
      <c r="L701" s="43"/>
      <c r="M701" s="43"/>
      <c r="N701" s="43"/>
      <c r="O701" s="24"/>
      <c r="P701" s="43"/>
      <c r="Q701" s="43"/>
    </row>
    <row r="702" spans="8:17" ht="15">
      <c r="H702" s="43"/>
      <c r="I702" s="43"/>
      <c r="J702" s="43"/>
      <c r="K702" s="43"/>
      <c r="L702" s="43"/>
      <c r="M702" s="43"/>
      <c r="N702" s="43"/>
      <c r="O702" s="24"/>
      <c r="P702" s="43"/>
      <c r="Q702" s="43"/>
    </row>
    <row r="703" spans="8:17" ht="15">
      <c r="H703" s="43"/>
      <c r="I703" s="43"/>
      <c r="J703" s="43"/>
      <c r="K703" s="43"/>
      <c r="L703" s="43"/>
      <c r="M703" s="43"/>
      <c r="N703" s="43"/>
      <c r="O703" s="24"/>
      <c r="P703" s="43"/>
      <c r="Q703" s="43"/>
    </row>
    <row r="704" spans="8:17" ht="15">
      <c r="H704" s="43"/>
      <c r="I704" s="43"/>
      <c r="J704" s="43"/>
      <c r="K704" s="43"/>
      <c r="L704" s="43"/>
      <c r="M704" s="43"/>
      <c r="N704" s="43"/>
      <c r="O704" s="24"/>
      <c r="P704" s="43"/>
      <c r="Q704" s="43"/>
    </row>
    <row r="705" spans="8:17" ht="15">
      <c r="H705" s="43"/>
      <c r="I705" s="43"/>
      <c r="J705" s="43"/>
      <c r="K705" s="43"/>
      <c r="L705" s="43"/>
      <c r="M705" s="43"/>
      <c r="N705" s="43"/>
      <c r="O705" s="24"/>
      <c r="P705" s="43"/>
      <c r="Q705" s="43"/>
    </row>
    <row r="706" spans="8:17" ht="15">
      <c r="H706" s="43"/>
      <c r="I706" s="43"/>
      <c r="J706" s="43"/>
      <c r="K706" s="43"/>
      <c r="L706" s="43"/>
      <c r="M706" s="43"/>
      <c r="N706" s="43"/>
      <c r="O706" s="24"/>
      <c r="P706" s="43"/>
      <c r="Q706" s="43"/>
    </row>
    <row r="707" spans="8:17" ht="15">
      <c r="H707" s="43"/>
      <c r="I707" s="43"/>
      <c r="J707" s="43"/>
      <c r="K707" s="43"/>
      <c r="L707" s="43"/>
      <c r="M707" s="43"/>
      <c r="N707" s="43"/>
      <c r="O707" s="24"/>
      <c r="P707" s="43"/>
      <c r="Q707" s="43"/>
    </row>
    <row r="708" spans="8:17" ht="15">
      <c r="H708" s="43"/>
      <c r="I708" s="43"/>
      <c r="J708" s="43"/>
      <c r="K708" s="43"/>
      <c r="L708" s="43"/>
      <c r="M708" s="43"/>
      <c r="N708" s="43"/>
      <c r="O708" s="24"/>
      <c r="P708" s="43"/>
      <c r="Q708" s="43"/>
    </row>
    <row r="709" spans="8:17" ht="15">
      <c r="H709" s="43"/>
      <c r="I709" s="43"/>
      <c r="J709" s="43"/>
      <c r="K709" s="43"/>
      <c r="L709" s="43"/>
      <c r="M709" s="43"/>
      <c r="N709" s="43"/>
      <c r="O709" s="24"/>
      <c r="P709" s="43"/>
      <c r="Q709" s="43"/>
    </row>
    <row r="710" spans="8:17" ht="15">
      <c r="H710" s="43"/>
      <c r="I710" s="43"/>
      <c r="J710" s="43"/>
      <c r="K710" s="43"/>
      <c r="L710" s="43"/>
      <c r="M710" s="43"/>
      <c r="N710" s="43"/>
      <c r="O710" s="24"/>
      <c r="P710" s="43"/>
      <c r="Q710" s="43"/>
    </row>
    <row r="711" spans="8:17" ht="15">
      <c r="H711" s="43"/>
      <c r="I711" s="43"/>
      <c r="J711" s="43"/>
      <c r="K711" s="43"/>
      <c r="L711" s="43"/>
      <c r="M711" s="43"/>
      <c r="N711" s="43"/>
      <c r="O711" s="24"/>
      <c r="P711" s="43"/>
      <c r="Q711" s="43"/>
    </row>
    <row r="712" spans="8:17" ht="15">
      <c r="H712" s="43"/>
      <c r="I712" s="43"/>
      <c r="J712" s="43"/>
      <c r="K712" s="43"/>
      <c r="L712" s="43"/>
      <c r="M712" s="43"/>
      <c r="N712" s="43"/>
      <c r="O712" s="24"/>
      <c r="P712" s="43"/>
      <c r="Q712" s="43"/>
    </row>
    <row r="713" spans="8:17" ht="15">
      <c r="H713" s="43"/>
      <c r="I713" s="43"/>
      <c r="J713" s="43"/>
      <c r="K713" s="43"/>
      <c r="L713" s="43"/>
      <c r="M713" s="43"/>
      <c r="N713" s="43"/>
      <c r="O713" s="24"/>
      <c r="P713" s="43"/>
      <c r="Q713" s="43"/>
    </row>
    <row r="714" spans="8:17" ht="15">
      <c r="H714" s="43"/>
      <c r="I714" s="43"/>
      <c r="J714" s="43"/>
      <c r="K714" s="43"/>
      <c r="L714" s="43"/>
      <c r="M714" s="43"/>
      <c r="N714" s="43"/>
      <c r="O714" s="24"/>
      <c r="P714" s="43"/>
      <c r="Q714" s="43"/>
    </row>
    <row r="715" spans="8:17" ht="15">
      <c r="H715" s="43"/>
      <c r="I715" s="43"/>
      <c r="J715" s="43"/>
      <c r="K715" s="43"/>
      <c r="L715" s="43"/>
      <c r="M715" s="43"/>
      <c r="N715" s="43"/>
      <c r="O715" s="24"/>
      <c r="P715" s="43"/>
      <c r="Q715" s="43"/>
    </row>
    <row r="716" spans="8:17" ht="15">
      <c r="H716" s="43"/>
      <c r="I716" s="43"/>
      <c r="J716" s="43"/>
      <c r="K716" s="43"/>
      <c r="L716" s="43"/>
      <c r="M716" s="43"/>
      <c r="N716" s="43"/>
      <c r="O716" s="24"/>
      <c r="P716" s="43"/>
      <c r="Q716" s="43"/>
    </row>
    <row r="717" spans="8:17" ht="15">
      <c r="H717" s="43"/>
      <c r="I717" s="43"/>
      <c r="J717" s="43"/>
      <c r="K717" s="43"/>
      <c r="L717" s="43"/>
      <c r="M717" s="43"/>
      <c r="N717" s="43"/>
      <c r="O717" s="24"/>
      <c r="P717" s="43"/>
      <c r="Q717" s="43"/>
    </row>
    <row r="718" spans="8:17" ht="15">
      <c r="H718" s="43"/>
      <c r="I718" s="43"/>
      <c r="J718" s="43"/>
      <c r="K718" s="43"/>
      <c r="L718" s="43"/>
      <c r="M718" s="43"/>
      <c r="N718" s="43"/>
      <c r="O718" s="24"/>
      <c r="P718" s="43"/>
      <c r="Q718" s="43"/>
    </row>
    <row r="719" spans="8:17" ht="15">
      <c r="H719" s="43"/>
      <c r="I719" s="43"/>
      <c r="J719" s="43"/>
      <c r="K719" s="43"/>
      <c r="L719" s="43"/>
      <c r="M719" s="43"/>
      <c r="N719" s="43"/>
      <c r="O719" s="24"/>
      <c r="P719" s="43"/>
      <c r="Q719" s="43"/>
    </row>
    <row r="720" spans="8:17" ht="15">
      <c r="H720" s="43"/>
      <c r="I720" s="43"/>
      <c r="J720" s="43"/>
      <c r="K720" s="43"/>
      <c r="L720" s="43"/>
      <c r="M720" s="43"/>
      <c r="N720" s="43"/>
      <c r="O720" s="24"/>
      <c r="P720" s="43"/>
      <c r="Q720" s="43"/>
    </row>
    <row r="721" spans="8:17" ht="15">
      <c r="H721" s="43"/>
      <c r="I721" s="43"/>
      <c r="J721" s="43"/>
      <c r="K721" s="43"/>
      <c r="L721" s="43"/>
      <c r="M721" s="43"/>
      <c r="N721" s="43"/>
      <c r="O721" s="24"/>
      <c r="P721" s="43"/>
      <c r="Q721" s="43"/>
    </row>
    <row r="722" spans="8:17" ht="15">
      <c r="H722" s="43"/>
      <c r="I722" s="43"/>
      <c r="J722" s="43"/>
      <c r="K722" s="43"/>
      <c r="L722" s="43"/>
      <c r="M722" s="43"/>
      <c r="N722" s="43"/>
      <c r="O722" s="24"/>
      <c r="P722" s="43"/>
      <c r="Q722" s="43"/>
    </row>
    <row r="723" spans="8:17" ht="15">
      <c r="H723" s="43"/>
      <c r="I723" s="43"/>
      <c r="J723" s="43"/>
      <c r="K723" s="43"/>
      <c r="L723" s="43"/>
      <c r="M723" s="43"/>
      <c r="N723" s="43"/>
      <c r="O723" s="24"/>
      <c r="P723" s="43"/>
      <c r="Q723" s="43"/>
    </row>
    <row r="724" spans="8:17" ht="15">
      <c r="H724" s="43"/>
      <c r="I724" s="43"/>
      <c r="J724" s="43"/>
      <c r="K724" s="43"/>
      <c r="L724" s="43"/>
      <c r="M724" s="43"/>
      <c r="N724" s="43"/>
      <c r="O724" s="24"/>
      <c r="P724" s="43"/>
      <c r="Q724" s="43"/>
    </row>
    <row r="725" spans="8:17" ht="15">
      <c r="H725" s="43"/>
      <c r="I725" s="43"/>
      <c r="J725" s="43"/>
      <c r="K725" s="43"/>
      <c r="L725" s="43"/>
      <c r="M725" s="43"/>
      <c r="N725" s="43"/>
      <c r="O725" s="24"/>
      <c r="P725" s="43"/>
      <c r="Q725" s="43"/>
    </row>
    <row r="726" spans="8:17" ht="15">
      <c r="H726" s="43"/>
      <c r="I726" s="43"/>
      <c r="J726" s="43"/>
      <c r="K726" s="43"/>
      <c r="L726" s="43"/>
      <c r="M726" s="43"/>
      <c r="N726" s="43"/>
      <c r="O726" s="24"/>
      <c r="P726" s="43"/>
      <c r="Q726" s="43"/>
    </row>
    <row r="727" spans="8:17" ht="15">
      <c r="H727" s="43"/>
      <c r="I727" s="43"/>
      <c r="J727" s="43"/>
      <c r="K727" s="43"/>
      <c r="L727" s="43"/>
      <c r="M727" s="43"/>
      <c r="N727" s="43"/>
      <c r="O727" s="24"/>
      <c r="P727" s="43"/>
      <c r="Q727" s="43"/>
    </row>
    <row r="728" spans="8:17" ht="15">
      <c r="H728" s="43"/>
      <c r="I728" s="43"/>
      <c r="J728" s="43"/>
      <c r="K728" s="43"/>
      <c r="L728" s="43"/>
      <c r="M728" s="43"/>
      <c r="N728" s="43"/>
      <c r="O728" s="24"/>
      <c r="P728" s="43"/>
      <c r="Q728" s="43"/>
    </row>
    <row r="729" spans="8:17" ht="15">
      <c r="H729" s="43"/>
      <c r="I729" s="43"/>
      <c r="J729" s="43"/>
      <c r="K729" s="43"/>
      <c r="L729" s="43"/>
      <c r="M729" s="43"/>
      <c r="N729" s="43"/>
      <c r="O729" s="24"/>
      <c r="P729" s="43"/>
      <c r="Q729" s="43"/>
    </row>
    <row r="730" spans="8:17" ht="15">
      <c r="H730" s="43"/>
      <c r="I730" s="43"/>
      <c r="J730" s="43"/>
      <c r="K730" s="43"/>
      <c r="L730" s="43"/>
      <c r="M730" s="43"/>
      <c r="N730" s="43"/>
      <c r="O730" s="24"/>
      <c r="P730" s="43"/>
      <c r="Q730" s="43"/>
    </row>
    <row r="731" spans="8:17" ht="15">
      <c r="H731" s="43"/>
      <c r="I731" s="43"/>
      <c r="J731" s="43"/>
      <c r="K731" s="43"/>
      <c r="L731" s="43"/>
      <c r="M731" s="43"/>
      <c r="N731" s="43"/>
      <c r="O731" s="24"/>
      <c r="P731" s="43"/>
      <c r="Q731" s="43"/>
    </row>
    <row r="732" spans="8:17" ht="15">
      <c r="H732" s="43"/>
      <c r="I732" s="43"/>
      <c r="J732" s="43"/>
      <c r="K732" s="43"/>
      <c r="L732" s="43"/>
      <c r="M732" s="43"/>
      <c r="N732" s="43"/>
      <c r="O732" s="24"/>
      <c r="P732" s="43"/>
      <c r="Q732" s="43"/>
    </row>
    <row r="733" spans="8:17" ht="15">
      <c r="H733" s="43"/>
      <c r="I733" s="43"/>
      <c r="J733" s="43"/>
      <c r="K733" s="43"/>
      <c r="L733" s="43"/>
      <c r="M733" s="43"/>
      <c r="N733" s="43"/>
      <c r="O733" s="24"/>
      <c r="P733" s="43"/>
      <c r="Q733" s="43"/>
    </row>
    <row r="734" spans="8:17" ht="15">
      <c r="H734" s="43"/>
      <c r="I734" s="43"/>
      <c r="J734" s="43"/>
      <c r="K734" s="43"/>
      <c r="L734" s="43"/>
      <c r="M734" s="43"/>
      <c r="N734" s="43"/>
      <c r="O734" s="24"/>
      <c r="P734" s="43"/>
      <c r="Q734" s="43"/>
    </row>
    <row r="735" spans="8:17" ht="15">
      <c r="H735" s="43"/>
      <c r="I735" s="43"/>
      <c r="J735" s="43"/>
      <c r="K735" s="43"/>
      <c r="L735" s="43"/>
      <c r="M735" s="43"/>
      <c r="N735" s="43"/>
      <c r="O735" s="24"/>
      <c r="P735" s="43"/>
      <c r="Q735" s="43"/>
    </row>
    <row r="736" spans="8:17" ht="15">
      <c r="H736" s="43"/>
      <c r="I736" s="43"/>
      <c r="J736" s="43"/>
      <c r="K736" s="43"/>
      <c r="L736" s="43"/>
      <c r="M736" s="43"/>
      <c r="N736" s="43"/>
      <c r="O736" s="24"/>
      <c r="P736" s="43"/>
      <c r="Q736" s="43"/>
    </row>
    <row r="737" spans="8:17" ht="15">
      <c r="H737" s="43"/>
      <c r="I737" s="43"/>
      <c r="J737" s="43"/>
      <c r="K737" s="43"/>
      <c r="L737" s="43"/>
      <c r="M737" s="43"/>
      <c r="N737" s="43"/>
      <c r="O737" s="24"/>
      <c r="P737" s="43"/>
      <c r="Q737" s="43"/>
    </row>
    <row r="738" spans="8:17" ht="15">
      <c r="H738" s="43"/>
      <c r="I738" s="43"/>
      <c r="J738" s="43"/>
      <c r="K738" s="43"/>
      <c r="L738" s="43"/>
      <c r="M738" s="43"/>
      <c r="N738" s="43"/>
      <c r="O738" s="24"/>
      <c r="P738" s="43"/>
      <c r="Q738" s="43"/>
    </row>
    <row r="739" spans="8:17" ht="15">
      <c r="H739" s="43"/>
      <c r="I739" s="43"/>
      <c r="J739" s="43"/>
      <c r="K739" s="43"/>
      <c r="L739" s="43"/>
      <c r="M739" s="43"/>
      <c r="N739" s="43"/>
      <c r="O739" s="24"/>
      <c r="P739" s="43"/>
      <c r="Q739" s="43"/>
    </row>
    <row r="740" spans="8:17" ht="15">
      <c r="H740" s="43"/>
      <c r="I740" s="43"/>
      <c r="J740" s="43"/>
      <c r="K740" s="43"/>
      <c r="L740" s="43"/>
      <c r="M740" s="43"/>
      <c r="N740" s="43"/>
      <c r="O740" s="24"/>
      <c r="P740" s="43"/>
      <c r="Q740" s="43"/>
    </row>
    <row r="741" spans="8:17" ht="15">
      <c r="H741" s="43"/>
      <c r="I741" s="43"/>
      <c r="J741" s="43"/>
      <c r="K741" s="43"/>
      <c r="L741" s="43"/>
      <c r="M741" s="43"/>
      <c r="N741" s="43"/>
      <c r="O741" s="24"/>
      <c r="P741" s="43"/>
      <c r="Q741" s="43"/>
    </row>
    <row r="742" spans="8:17" ht="15">
      <c r="H742" s="43"/>
      <c r="I742" s="43"/>
      <c r="J742" s="43"/>
      <c r="K742" s="43"/>
      <c r="L742" s="43"/>
      <c r="M742" s="43"/>
      <c r="N742" s="43"/>
      <c r="O742" s="24"/>
      <c r="P742" s="43"/>
      <c r="Q742" s="43"/>
    </row>
    <row r="743" spans="8:17" ht="15">
      <c r="H743" s="43"/>
      <c r="I743" s="43"/>
      <c r="J743" s="43"/>
      <c r="K743" s="43"/>
      <c r="L743" s="43"/>
      <c r="M743" s="43"/>
      <c r="N743" s="43"/>
      <c r="O743" s="24"/>
      <c r="P743" s="43"/>
      <c r="Q743" s="43"/>
    </row>
    <row r="744" spans="8:17" ht="15">
      <c r="H744" s="43"/>
      <c r="I744" s="43"/>
      <c r="J744" s="43"/>
      <c r="K744" s="43"/>
      <c r="L744" s="43"/>
      <c r="M744" s="43"/>
      <c r="N744" s="43"/>
      <c r="O744" s="24"/>
      <c r="P744" s="43"/>
      <c r="Q744" s="43"/>
    </row>
    <row r="745" spans="8:17" ht="15">
      <c r="H745" s="43"/>
      <c r="I745" s="43"/>
      <c r="J745" s="43"/>
      <c r="K745" s="43"/>
      <c r="L745" s="43"/>
      <c r="M745" s="43"/>
      <c r="N745" s="43"/>
      <c r="O745" s="24"/>
      <c r="P745" s="43"/>
      <c r="Q745" s="43"/>
    </row>
    <row r="746" spans="8:17" ht="15">
      <c r="H746" s="43"/>
      <c r="I746" s="43"/>
      <c r="J746" s="43"/>
      <c r="K746" s="43"/>
      <c r="L746" s="43"/>
      <c r="M746" s="43"/>
      <c r="N746" s="43"/>
      <c r="O746" s="24"/>
      <c r="P746" s="43"/>
      <c r="Q746" s="43"/>
    </row>
    <row r="747" spans="8:17" ht="15">
      <c r="H747" s="43"/>
      <c r="I747" s="43"/>
      <c r="J747" s="43"/>
      <c r="K747" s="43"/>
      <c r="L747" s="43"/>
      <c r="M747" s="43"/>
      <c r="N747" s="43"/>
      <c r="O747" s="24"/>
      <c r="P747" s="43"/>
      <c r="Q747" s="43"/>
    </row>
    <row r="748" spans="8:17" ht="15">
      <c r="H748" s="43"/>
      <c r="I748" s="43"/>
      <c r="J748" s="43"/>
      <c r="K748" s="43"/>
      <c r="L748" s="43"/>
      <c r="M748" s="43"/>
      <c r="N748" s="43"/>
      <c r="O748" s="24"/>
      <c r="P748" s="43"/>
      <c r="Q748" s="43"/>
    </row>
    <row r="749" spans="8:17" ht="15">
      <c r="H749" s="43"/>
      <c r="I749" s="43"/>
      <c r="J749" s="43"/>
      <c r="K749" s="43"/>
      <c r="L749" s="43"/>
      <c r="M749" s="43"/>
      <c r="N749" s="43"/>
      <c r="O749" s="24"/>
      <c r="P749" s="43"/>
      <c r="Q749" s="43"/>
    </row>
    <row r="750" spans="8:17" ht="15">
      <c r="H750" s="43"/>
      <c r="I750" s="43"/>
      <c r="J750" s="43"/>
      <c r="K750" s="43"/>
      <c r="L750" s="43"/>
      <c r="M750" s="43"/>
      <c r="N750" s="43"/>
      <c r="O750" s="24"/>
      <c r="P750" s="43"/>
      <c r="Q750" s="43"/>
    </row>
    <row r="751" spans="8:17" ht="15">
      <c r="H751" s="43"/>
      <c r="I751" s="43"/>
      <c r="J751" s="43"/>
      <c r="K751" s="43"/>
      <c r="L751" s="43"/>
      <c r="M751" s="43"/>
      <c r="N751" s="43"/>
      <c r="O751" s="24"/>
      <c r="P751" s="43"/>
      <c r="Q751" s="43"/>
    </row>
    <row r="752" spans="8:17" ht="15">
      <c r="H752" s="43"/>
      <c r="I752" s="43"/>
      <c r="J752" s="43"/>
      <c r="K752" s="43"/>
      <c r="L752" s="43"/>
      <c r="M752" s="43"/>
      <c r="N752" s="43"/>
      <c r="O752" s="24"/>
      <c r="P752" s="43"/>
      <c r="Q752" s="43"/>
    </row>
    <row r="753" spans="8:17" ht="15">
      <c r="H753" s="43"/>
      <c r="I753" s="43"/>
      <c r="J753" s="43"/>
      <c r="K753" s="43"/>
      <c r="L753" s="43"/>
      <c r="M753" s="43"/>
      <c r="N753" s="43"/>
      <c r="O753" s="24"/>
      <c r="P753" s="43"/>
      <c r="Q753" s="43"/>
    </row>
    <row r="754" spans="8:17" ht="15">
      <c r="H754" s="43"/>
      <c r="I754" s="43"/>
      <c r="J754" s="43"/>
      <c r="K754" s="43"/>
      <c r="L754" s="43"/>
      <c r="M754" s="43"/>
      <c r="N754" s="43"/>
      <c r="O754" s="24"/>
      <c r="P754" s="43"/>
      <c r="Q754" s="43"/>
    </row>
    <row r="755" spans="8:17" ht="15">
      <c r="H755" s="43"/>
      <c r="I755" s="43"/>
      <c r="J755" s="43"/>
      <c r="K755" s="43"/>
      <c r="L755" s="43"/>
      <c r="M755" s="43"/>
      <c r="N755" s="43"/>
      <c r="O755" s="24"/>
      <c r="P755" s="43"/>
      <c r="Q755" s="43"/>
    </row>
    <row r="756" spans="8:17" ht="15">
      <c r="H756" s="43"/>
      <c r="I756" s="43"/>
      <c r="J756" s="43"/>
      <c r="K756" s="43"/>
      <c r="L756" s="43"/>
      <c r="M756" s="43"/>
      <c r="N756" s="43"/>
      <c r="O756" s="24"/>
      <c r="P756" s="43"/>
      <c r="Q756" s="43"/>
    </row>
    <row r="757" spans="8:17" ht="15">
      <c r="H757" s="43"/>
      <c r="I757" s="43"/>
      <c r="J757" s="43"/>
      <c r="K757" s="43"/>
      <c r="L757" s="43"/>
      <c r="M757" s="43"/>
      <c r="N757" s="43"/>
      <c r="O757" s="24"/>
      <c r="P757" s="43"/>
      <c r="Q757" s="43"/>
    </row>
    <row r="758" spans="8:17" ht="15">
      <c r="H758" s="43"/>
      <c r="I758" s="43"/>
      <c r="J758" s="43"/>
      <c r="K758" s="43"/>
      <c r="L758" s="43"/>
      <c r="M758" s="43"/>
      <c r="N758" s="43"/>
      <c r="O758" s="24"/>
      <c r="P758" s="43"/>
      <c r="Q758" s="43"/>
    </row>
    <row r="759" spans="8:17" ht="15">
      <c r="H759" s="43"/>
      <c r="I759" s="43"/>
      <c r="J759" s="43"/>
      <c r="K759" s="43"/>
      <c r="L759" s="43"/>
      <c r="M759" s="43"/>
      <c r="N759" s="43"/>
      <c r="O759" s="24"/>
      <c r="P759" s="43"/>
      <c r="Q759" s="43"/>
    </row>
    <row r="760" spans="8:17" ht="15">
      <c r="H760" s="43"/>
      <c r="I760" s="43"/>
      <c r="J760" s="43"/>
      <c r="K760" s="43"/>
      <c r="L760" s="43"/>
      <c r="M760" s="43"/>
      <c r="N760" s="43"/>
      <c r="O760" s="24"/>
      <c r="P760" s="43"/>
      <c r="Q760" s="43"/>
    </row>
    <row r="761" spans="8:17" ht="15">
      <c r="H761" s="43"/>
      <c r="I761" s="43"/>
      <c r="J761" s="43"/>
      <c r="K761" s="43"/>
      <c r="L761" s="43"/>
      <c r="M761" s="43"/>
      <c r="N761" s="43"/>
      <c r="O761" s="24"/>
      <c r="P761" s="43"/>
      <c r="Q761" s="43"/>
    </row>
    <row r="762" spans="8:17" ht="15">
      <c r="H762" s="43"/>
      <c r="I762" s="43"/>
      <c r="J762" s="43"/>
      <c r="K762" s="43"/>
      <c r="L762" s="43"/>
      <c r="M762" s="43"/>
      <c r="N762" s="43"/>
      <c r="O762" s="24"/>
      <c r="P762" s="43"/>
      <c r="Q762" s="43"/>
    </row>
    <row r="763" spans="8:17" ht="15">
      <c r="H763" s="43"/>
      <c r="I763" s="43"/>
      <c r="J763" s="43"/>
      <c r="K763" s="43"/>
      <c r="L763" s="43"/>
      <c r="M763" s="43"/>
      <c r="N763" s="43"/>
      <c r="O763" s="24"/>
      <c r="P763" s="43"/>
      <c r="Q763" s="43"/>
    </row>
    <row r="764" spans="8:17" ht="15">
      <c r="H764" s="43"/>
      <c r="I764" s="43"/>
      <c r="J764" s="43"/>
      <c r="K764" s="43"/>
      <c r="L764" s="43"/>
      <c r="M764" s="43"/>
      <c r="N764" s="43"/>
      <c r="O764" s="24"/>
      <c r="P764" s="43"/>
      <c r="Q764" s="43"/>
    </row>
    <row r="765" spans="8:17" ht="15">
      <c r="H765" s="43"/>
      <c r="I765" s="43"/>
      <c r="J765" s="43"/>
      <c r="K765" s="43"/>
      <c r="L765" s="43"/>
      <c r="M765" s="43"/>
      <c r="N765" s="43"/>
      <c r="O765" s="24"/>
      <c r="P765" s="43"/>
      <c r="Q765" s="43"/>
    </row>
    <row r="766" spans="8:17" ht="15">
      <c r="H766" s="43"/>
      <c r="I766" s="43"/>
      <c r="J766" s="43"/>
      <c r="K766" s="43"/>
      <c r="L766" s="43"/>
      <c r="M766" s="43"/>
      <c r="N766" s="43"/>
      <c r="O766" s="24"/>
      <c r="P766" s="43"/>
      <c r="Q766" s="43"/>
    </row>
    <row r="767" spans="8:17" ht="15">
      <c r="H767" s="43"/>
      <c r="I767" s="43"/>
      <c r="J767" s="43"/>
      <c r="K767" s="43"/>
      <c r="L767" s="43"/>
      <c r="M767" s="43"/>
      <c r="N767" s="43"/>
      <c r="O767" s="24"/>
      <c r="P767" s="43"/>
      <c r="Q767" s="43"/>
    </row>
    <row r="768" spans="8:17" ht="15">
      <c r="H768" s="43"/>
      <c r="I768" s="43"/>
      <c r="J768" s="43"/>
      <c r="K768" s="43"/>
      <c r="L768" s="43"/>
      <c r="M768" s="43"/>
      <c r="N768" s="43"/>
      <c r="O768" s="24"/>
      <c r="P768" s="43"/>
      <c r="Q768" s="43"/>
    </row>
    <row r="769" spans="8:17" ht="15">
      <c r="H769" s="43"/>
      <c r="I769" s="43"/>
      <c r="J769" s="43"/>
      <c r="K769" s="43"/>
      <c r="L769" s="43"/>
      <c r="M769" s="43"/>
      <c r="N769" s="43"/>
      <c r="O769" s="24"/>
      <c r="P769" s="43"/>
      <c r="Q769" s="43"/>
    </row>
    <row r="770" spans="8:17" ht="15">
      <c r="H770" s="43"/>
      <c r="I770" s="43"/>
      <c r="J770" s="43"/>
      <c r="K770" s="43"/>
      <c r="L770" s="43"/>
      <c r="M770" s="43"/>
      <c r="N770" s="43"/>
      <c r="O770" s="24"/>
      <c r="P770" s="43"/>
      <c r="Q770" s="43"/>
    </row>
    <row r="771" spans="8:17" ht="15">
      <c r="H771" s="43"/>
      <c r="I771" s="43"/>
      <c r="J771" s="43"/>
      <c r="K771" s="43"/>
      <c r="L771" s="43"/>
      <c r="M771" s="43"/>
      <c r="N771" s="43"/>
      <c r="O771" s="24"/>
      <c r="P771" s="43"/>
      <c r="Q771" s="43"/>
    </row>
    <row r="772" spans="8:17" ht="15">
      <c r="H772" s="43"/>
      <c r="I772" s="43"/>
      <c r="J772" s="43"/>
      <c r="K772" s="43"/>
      <c r="L772" s="43"/>
      <c r="M772" s="43"/>
      <c r="N772" s="43"/>
      <c r="O772" s="24"/>
      <c r="P772" s="43"/>
      <c r="Q772" s="43"/>
    </row>
    <row r="773" spans="8:17" ht="15">
      <c r="H773" s="43"/>
      <c r="I773" s="43"/>
      <c r="J773" s="43"/>
      <c r="K773" s="43"/>
      <c r="L773" s="43"/>
      <c r="M773" s="43"/>
      <c r="N773" s="43"/>
      <c r="O773" s="24"/>
      <c r="P773" s="43"/>
      <c r="Q773" s="43"/>
    </row>
    <row r="774" spans="8:17" ht="15">
      <c r="H774" s="43"/>
      <c r="I774" s="43"/>
      <c r="J774" s="43"/>
      <c r="K774" s="43"/>
      <c r="L774" s="43"/>
      <c r="M774" s="43"/>
      <c r="N774" s="43"/>
      <c r="O774" s="24"/>
      <c r="P774" s="43"/>
      <c r="Q774" s="43"/>
    </row>
    <row r="775" spans="8:17" ht="15">
      <c r="H775" s="43"/>
      <c r="I775" s="43"/>
      <c r="J775" s="43"/>
      <c r="K775" s="43"/>
      <c r="L775" s="43"/>
      <c r="M775" s="43"/>
      <c r="N775" s="43"/>
      <c r="O775" s="24"/>
      <c r="P775" s="43"/>
      <c r="Q775" s="43"/>
    </row>
    <row r="776" spans="8:17" ht="15">
      <c r="H776" s="43"/>
      <c r="I776" s="43"/>
      <c r="J776" s="43"/>
      <c r="K776" s="43"/>
      <c r="L776" s="43"/>
      <c r="M776" s="43"/>
      <c r="N776" s="43"/>
      <c r="O776" s="24"/>
      <c r="P776" s="43"/>
      <c r="Q776" s="43"/>
    </row>
    <row r="777" spans="8:17" ht="15">
      <c r="H777" s="43"/>
      <c r="I777" s="43"/>
      <c r="J777" s="43"/>
      <c r="K777" s="43"/>
      <c r="L777" s="43"/>
      <c r="M777" s="43"/>
      <c r="N777" s="43"/>
      <c r="O777" s="24"/>
      <c r="P777" s="43"/>
      <c r="Q777" s="43"/>
    </row>
    <row r="778" spans="8:17" ht="15">
      <c r="H778" s="43"/>
      <c r="I778" s="43"/>
      <c r="J778" s="43"/>
      <c r="K778" s="43"/>
      <c r="L778" s="43"/>
      <c r="M778" s="43"/>
      <c r="N778" s="43"/>
      <c r="O778" s="24"/>
      <c r="P778" s="43"/>
      <c r="Q778" s="43"/>
    </row>
    <row r="779" spans="8:17" ht="15">
      <c r="H779" s="43"/>
      <c r="I779" s="43"/>
      <c r="J779" s="43"/>
      <c r="K779" s="43"/>
      <c r="L779" s="43"/>
      <c r="M779" s="43"/>
      <c r="N779" s="43"/>
      <c r="O779" s="24"/>
      <c r="P779" s="43"/>
      <c r="Q779" s="43"/>
    </row>
    <row r="780" spans="8:17" ht="15">
      <c r="H780" s="43"/>
      <c r="I780" s="43"/>
      <c r="J780" s="43"/>
      <c r="K780" s="43"/>
      <c r="L780" s="43"/>
      <c r="M780" s="43"/>
      <c r="N780" s="43"/>
      <c r="O780" s="24"/>
      <c r="P780" s="43"/>
      <c r="Q780" s="43"/>
    </row>
    <row r="781" spans="8:17" ht="15">
      <c r="H781" s="43"/>
      <c r="I781" s="43"/>
      <c r="J781" s="43"/>
      <c r="K781" s="43"/>
      <c r="L781" s="43"/>
      <c r="M781" s="43"/>
      <c r="N781" s="43"/>
      <c r="O781" s="24"/>
      <c r="P781" s="43"/>
      <c r="Q781" s="43"/>
    </row>
    <row r="782" spans="8:17" ht="15">
      <c r="H782" s="43"/>
      <c r="I782" s="43"/>
      <c r="J782" s="43"/>
      <c r="K782" s="43"/>
      <c r="L782" s="43"/>
      <c r="M782" s="43"/>
      <c r="N782" s="43"/>
      <c r="O782" s="24"/>
      <c r="P782" s="43"/>
      <c r="Q782" s="43"/>
    </row>
    <row r="783" spans="8:17" ht="15">
      <c r="H783" s="43"/>
      <c r="I783" s="43"/>
      <c r="J783" s="43"/>
      <c r="K783" s="43"/>
      <c r="L783" s="43"/>
      <c r="M783" s="43"/>
      <c r="N783" s="43"/>
      <c r="O783" s="24"/>
      <c r="P783" s="43"/>
      <c r="Q783" s="43"/>
    </row>
    <row r="784" spans="8:17" ht="15">
      <c r="H784" s="43"/>
      <c r="I784" s="43"/>
      <c r="J784" s="43"/>
      <c r="K784" s="43"/>
      <c r="L784" s="43"/>
      <c r="M784" s="43"/>
      <c r="N784" s="43"/>
      <c r="O784" s="24"/>
      <c r="P784" s="43"/>
      <c r="Q784" s="43"/>
    </row>
    <row r="785" spans="8:17" ht="15">
      <c r="H785" s="43"/>
      <c r="I785" s="43"/>
      <c r="J785" s="43"/>
      <c r="K785" s="43"/>
      <c r="L785" s="43"/>
      <c r="M785" s="43"/>
      <c r="N785" s="43"/>
      <c r="O785" s="24"/>
      <c r="P785" s="43"/>
      <c r="Q785" s="43"/>
    </row>
    <row r="786" spans="8:17" ht="15">
      <c r="H786" s="43"/>
      <c r="I786" s="43"/>
      <c r="J786" s="43"/>
      <c r="K786" s="43"/>
      <c r="L786" s="43"/>
      <c r="M786" s="43"/>
      <c r="N786" s="43"/>
      <c r="O786" s="24"/>
      <c r="P786" s="43"/>
      <c r="Q786" s="43"/>
    </row>
    <row r="787" spans="8:17" ht="15">
      <c r="H787" s="43"/>
      <c r="I787" s="43"/>
      <c r="J787" s="43"/>
      <c r="K787" s="43"/>
      <c r="L787" s="43"/>
      <c r="M787" s="43"/>
      <c r="N787" s="43"/>
      <c r="O787" s="24"/>
      <c r="P787" s="43"/>
      <c r="Q787" s="43"/>
    </row>
    <row r="788" spans="8:17" ht="15">
      <c r="H788" s="43"/>
      <c r="I788" s="43"/>
      <c r="J788" s="43"/>
      <c r="K788" s="43"/>
      <c r="L788" s="43"/>
      <c r="M788" s="43"/>
      <c r="N788" s="43"/>
      <c r="O788" s="24"/>
      <c r="P788" s="43"/>
      <c r="Q788" s="43"/>
    </row>
    <row r="789" spans="8:17" ht="15">
      <c r="H789" s="43"/>
      <c r="I789" s="43"/>
      <c r="J789" s="43"/>
      <c r="K789" s="43"/>
      <c r="L789" s="43"/>
      <c r="M789" s="43"/>
      <c r="N789" s="43"/>
      <c r="O789" s="24"/>
      <c r="P789" s="43"/>
      <c r="Q789" s="43"/>
    </row>
    <row r="790" spans="8:17" ht="15">
      <c r="H790" s="43"/>
      <c r="I790" s="43"/>
      <c r="J790" s="43"/>
      <c r="K790" s="43"/>
      <c r="L790" s="43"/>
      <c r="M790" s="43"/>
      <c r="N790" s="43"/>
      <c r="O790" s="24"/>
      <c r="P790" s="43"/>
      <c r="Q790" s="43"/>
    </row>
    <row r="791" spans="8:17" ht="15">
      <c r="H791" s="43"/>
      <c r="I791" s="43"/>
      <c r="J791" s="43"/>
      <c r="K791" s="43"/>
      <c r="L791" s="43"/>
      <c r="M791" s="43"/>
      <c r="N791" s="43"/>
      <c r="O791" s="24"/>
      <c r="P791" s="43"/>
      <c r="Q791" s="43"/>
    </row>
    <row r="792" spans="8:17" ht="15">
      <c r="H792" s="43"/>
      <c r="I792" s="43"/>
      <c r="J792" s="43"/>
      <c r="K792" s="43"/>
      <c r="L792" s="43"/>
      <c r="M792" s="43"/>
      <c r="N792" s="43"/>
      <c r="O792" s="24"/>
      <c r="P792" s="43"/>
      <c r="Q792" s="43"/>
    </row>
    <row r="793" spans="8:17" ht="15">
      <c r="H793" s="43"/>
      <c r="I793" s="43"/>
      <c r="J793" s="43"/>
      <c r="K793" s="43"/>
      <c r="L793" s="43"/>
      <c r="M793" s="43"/>
      <c r="N793" s="43"/>
      <c r="O793" s="24"/>
      <c r="P793" s="43"/>
      <c r="Q793" s="43"/>
    </row>
    <row r="794" spans="8:17" ht="15">
      <c r="H794" s="43"/>
      <c r="I794" s="43"/>
      <c r="J794" s="43"/>
      <c r="K794" s="43"/>
      <c r="L794" s="43"/>
      <c r="M794" s="43"/>
      <c r="N794" s="43"/>
      <c r="O794" s="24"/>
      <c r="P794" s="43"/>
      <c r="Q794" s="43"/>
    </row>
    <row r="795" spans="8:17" ht="15">
      <c r="H795" s="43"/>
      <c r="I795" s="43"/>
      <c r="J795" s="43"/>
      <c r="K795" s="43"/>
      <c r="L795" s="43"/>
      <c r="M795" s="43"/>
      <c r="N795" s="43"/>
      <c r="O795" s="24"/>
      <c r="P795" s="43"/>
      <c r="Q795" s="43"/>
    </row>
    <row r="796" spans="8:17" ht="15">
      <c r="H796" s="43"/>
      <c r="I796" s="43"/>
      <c r="J796" s="43"/>
      <c r="K796" s="43"/>
      <c r="L796" s="43"/>
      <c r="M796" s="43"/>
      <c r="N796" s="43"/>
      <c r="O796" s="24"/>
      <c r="P796" s="43"/>
      <c r="Q796" s="43"/>
    </row>
    <row r="797" spans="8:17" ht="15">
      <c r="H797" s="43"/>
      <c r="I797" s="43"/>
      <c r="J797" s="43"/>
      <c r="K797" s="43"/>
      <c r="L797" s="43"/>
      <c r="M797" s="43"/>
      <c r="N797" s="43"/>
      <c r="O797" s="24"/>
      <c r="P797" s="43"/>
      <c r="Q797" s="43"/>
    </row>
    <row r="798" spans="8:17" ht="15">
      <c r="H798" s="43"/>
      <c r="I798" s="43"/>
      <c r="J798" s="43"/>
      <c r="K798" s="43"/>
      <c r="L798" s="43"/>
      <c r="M798" s="43"/>
      <c r="N798" s="43"/>
      <c r="O798" s="24"/>
      <c r="P798" s="43"/>
      <c r="Q798" s="43"/>
    </row>
    <row r="799" spans="8:17" ht="15">
      <c r="H799" s="43"/>
      <c r="I799" s="43"/>
      <c r="J799" s="43"/>
      <c r="K799" s="43"/>
      <c r="L799" s="43"/>
      <c r="M799" s="43"/>
      <c r="N799" s="43"/>
      <c r="O799" s="24"/>
      <c r="P799" s="43"/>
      <c r="Q799" s="43"/>
    </row>
    <row r="800" spans="8:17" ht="15">
      <c r="H800" s="43"/>
      <c r="I800" s="43"/>
      <c r="J800" s="43"/>
      <c r="K800" s="43"/>
      <c r="L800" s="43"/>
      <c r="M800" s="43"/>
      <c r="N800" s="43"/>
      <c r="O800" s="24"/>
      <c r="P800" s="43"/>
      <c r="Q800" s="43"/>
    </row>
    <row r="801" spans="8:17" ht="15">
      <c r="H801" s="43"/>
      <c r="I801" s="43"/>
      <c r="J801" s="43"/>
      <c r="K801" s="43"/>
      <c r="L801" s="43"/>
      <c r="M801" s="43"/>
      <c r="N801" s="43"/>
      <c r="O801" s="24"/>
      <c r="P801" s="43"/>
      <c r="Q801" s="43"/>
    </row>
    <row r="802" spans="8:17" ht="15">
      <c r="H802" s="43"/>
      <c r="I802" s="43"/>
      <c r="J802" s="43"/>
      <c r="K802" s="43"/>
      <c r="L802" s="43"/>
      <c r="M802" s="43"/>
      <c r="N802" s="43"/>
      <c r="O802" s="24"/>
      <c r="P802" s="43"/>
      <c r="Q802" s="43"/>
    </row>
    <row r="803" spans="8:17" ht="15">
      <c r="H803" s="43"/>
      <c r="I803" s="43"/>
      <c r="J803" s="43"/>
      <c r="K803" s="43"/>
      <c r="L803" s="43"/>
      <c r="M803" s="43"/>
      <c r="N803" s="43"/>
      <c r="O803" s="24"/>
      <c r="P803" s="43"/>
      <c r="Q803" s="43"/>
    </row>
    <row r="804" spans="8:17" ht="15">
      <c r="H804" s="43"/>
      <c r="I804" s="43"/>
      <c r="J804" s="43"/>
      <c r="K804" s="43"/>
      <c r="L804" s="43"/>
      <c r="M804" s="43"/>
      <c r="N804" s="43"/>
      <c r="O804" s="24"/>
      <c r="P804" s="43"/>
      <c r="Q804" s="43"/>
    </row>
    <row r="805" spans="8:17" ht="15">
      <c r="H805" s="43"/>
      <c r="I805" s="43"/>
      <c r="J805" s="43"/>
      <c r="K805" s="43"/>
      <c r="L805" s="43"/>
      <c r="M805" s="43"/>
      <c r="N805" s="43"/>
      <c r="O805" s="24"/>
      <c r="P805" s="43"/>
      <c r="Q805" s="43"/>
    </row>
    <row r="806" spans="8:17" ht="15">
      <c r="H806" s="43"/>
      <c r="I806" s="43"/>
      <c r="J806" s="43"/>
      <c r="K806" s="43"/>
      <c r="L806" s="43"/>
      <c r="M806" s="43"/>
      <c r="N806" s="43"/>
      <c r="O806" s="24"/>
      <c r="P806" s="43"/>
      <c r="Q806" s="43"/>
    </row>
    <row r="807" spans="8:17" ht="15">
      <c r="H807" s="43"/>
      <c r="I807" s="43"/>
      <c r="J807" s="43"/>
      <c r="K807" s="43"/>
      <c r="L807" s="43"/>
      <c r="M807" s="43"/>
      <c r="N807" s="43"/>
      <c r="O807" s="24"/>
      <c r="P807" s="43"/>
      <c r="Q807" s="43"/>
    </row>
    <row r="808" spans="8:17" ht="15">
      <c r="H808" s="43"/>
      <c r="I808" s="43"/>
      <c r="J808" s="43"/>
      <c r="K808" s="43"/>
      <c r="L808" s="43"/>
      <c r="M808" s="43"/>
      <c r="N808" s="43"/>
      <c r="O808" s="24"/>
      <c r="P808" s="43"/>
      <c r="Q808" s="43"/>
    </row>
    <row r="809" spans="8:17" ht="15">
      <c r="H809" s="43"/>
      <c r="I809" s="43"/>
      <c r="J809" s="43"/>
      <c r="K809" s="43"/>
      <c r="L809" s="43"/>
      <c r="M809" s="43"/>
      <c r="N809" s="43"/>
      <c r="O809" s="24"/>
      <c r="P809" s="43"/>
      <c r="Q809" s="43"/>
    </row>
    <row r="810" spans="8:17" ht="15">
      <c r="H810" s="43"/>
      <c r="I810" s="43"/>
      <c r="J810" s="43"/>
      <c r="K810" s="43"/>
      <c r="L810" s="43"/>
      <c r="M810" s="43"/>
      <c r="N810" s="43"/>
      <c r="O810" s="24"/>
      <c r="P810" s="43"/>
      <c r="Q810" s="43"/>
    </row>
    <row r="811" spans="8:17" ht="15">
      <c r="H811" s="43"/>
      <c r="I811" s="43"/>
      <c r="J811" s="43"/>
      <c r="K811" s="43"/>
      <c r="L811" s="43"/>
      <c r="M811" s="43"/>
      <c r="N811" s="43"/>
      <c r="O811" s="24"/>
      <c r="P811" s="43"/>
      <c r="Q811" s="43"/>
    </row>
    <row r="812" spans="8:17" ht="15">
      <c r="H812" s="43"/>
      <c r="I812" s="43"/>
      <c r="J812" s="43"/>
      <c r="K812" s="43"/>
      <c r="L812" s="43"/>
      <c r="M812" s="43"/>
      <c r="N812" s="43"/>
      <c r="O812" s="24"/>
      <c r="P812" s="43"/>
      <c r="Q812" s="43"/>
    </row>
    <row r="813" spans="8:17" ht="15">
      <c r="H813" s="43"/>
      <c r="I813" s="43"/>
      <c r="J813" s="43"/>
      <c r="K813" s="43"/>
      <c r="L813" s="43"/>
      <c r="M813" s="43"/>
      <c r="N813" s="43"/>
      <c r="O813" s="24"/>
      <c r="P813" s="43"/>
      <c r="Q813" s="43"/>
    </row>
    <row r="814" spans="8:17" ht="15">
      <c r="H814" s="43"/>
      <c r="I814" s="43"/>
      <c r="J814" s="43"/>
      <c r="K814" s="43"/>
      <c r="L814" s="43"/>
      <c r="M814" s="43"/>
      <c r="N814" s="43"/>
      <c r="O814" s="24"/>
      <c r="P814" s="43"/>
      <c r="Q814" s="43"/>
    </row>
    <row r="815" spans="8:17" ht="15">
      <c r="H815" s="43"/>
      <c r="I815" s="43"/>
      <c r="J815" s="43"/>
      <c r="K815" s="43"/>
      <c r="L815" s="43"/>
      <c r="M815" s="43"/>
      <c r="N815" s="43"/>
      <c r="O815" s="24"/>
      <c r="P815" s="43"/>
      <c r="Q815" s="43"/>
    </row>
    <row r="816" spans="8:17" ht="15">
      <c r="H816" s="43"/>
      <c r="I816" s="43"/>
      <c r="J816" s="43"/>
      <c r="K816" s="43"/>
      <c r="L816" s="43"/>
      <c r="M816" s="43"/>
      <c r="N816" s="43"/>
      <c r="O816" s="24"/>
      <c r="P816" s="43"/>
      <c r="Q816" s="43"/>
    </row>
    <row r="817" spans="8:17" ht="15">
      <c r="H817" s="43"/>
      <c r="I817" s="43"/>
      <c r="J817" s="43"/>
      <c r="K817" s="43"/>
      <c r="L817" s="43"/>
      <c r="M817" s="43"/>
      <c r="N817" s="43"/>
      <c r="O817" s="24"/>
      <c r="P817" s="43"/>
      <c r="Q817" s="43"/>
    </row>
    <row r="818" spans="8:17" ht="15">
      <c r="H818" s="43"/>
      <c r="I818" s="43"/>
      <c r="J818" s="43"/>
      <c r="K818" s="43"/>
      <c r="L818" s="43"/>
      <c r="M818" s="43"/>
      <c r="N818" s="43"/>
      <c r="O818" s="24"/>
      <c r="P818" s="43"/>
      <c r="Q818" s="43"/>
    </row>
    <row r="819" spans="8:17" ht="15">
      <c r="H819" s="43"/>
      <c r="I819" s="43"/>
      <c r="J819" s="43"/>
      <c r="K819" s="43"/>
      <c r="L819" s="43"/>
      <c r="M819" s="43"/>
      <c r="N819" s="43"/>
      <c r="O819" s="24"/>
      <c r="P819" s="43"/>
      <c r="Q819" s="43"/>
    </row>
    <row r="820" spans="8:17" ht="15">
      <c r="H820" s="43"/>
      <c r="I820" s="43"/>
      <c r="J820" s="43"/>
      <c r="K820" s="43"/>
      <c r="L820" s="43"/>
      <c r="M820" s="43"/>
      <c r="N820" s="43"/>
      <c r="O820" s="24"/>
      <c r="P820" s="43"/>
      <c r="Q820" s="43"/>
    </row>
    <row r="821" spans="8:17" ht="15">
      <c r="H821" s="43"/>
      <c r="I821" s="43"/>
      <c r="J821" s="43"/>
      <c r="K821" s="43"/>
      <c r="L821" s="43"/>
      <c r="M821" s="43"/>
      <c r="N821" s="43"/>
      <c r="O821" s="24"/>
      <c r="P821" s="43"/>
      <c r="Q821" s="43"/>
    </row>
    <row r="822" spans="8:17" ht="15">
      <c r="H822" s="43"/>
      <c r="I822" s="43"/>
      <c r="J822" s="43"/>
      <c r="K822" s="43"/>
      <c r="L822" s="43"/>
      <c r="M822" s="43"/>
      <c r="N822" s="43"/>
      <c r="O822" s="24"/>
      <c r="P822" s="43"/>
      <c r="Q822" s="43"/>
    </row>
    <row r="823" spans="8:17" ht="15">
      <c r="H823" s="43"/>
      <c r="I823" s="43"/>
      <c r="J823" s="43"/>
      <c r="K823" s="43"/>
      <c r="L823" s="43"/>
      <c r="M823" s="43"/>
      <c r="N823" s="43"/>
      <c r="O823" s="24"/>
      <c r="P823" s="43"/>
      <c r="Q823" s="43"/>
    </row>
    <row r="824" spans="8:17" ht="15">
      <c r="H824" s="43"/>
      <c r="I824" s="43"/>
      <c r="J824" s="43"/>
      <c r="K824" s="43"/>
      <c r="L824" s="43"/>
      <c r="M824" s="43"/>
      <c r="N824" s="43"/>
      <c r="O824" s="24"/>
      <c r="P824" s="43"/>
      <c r="Q824" s="43"/>
    </row>
    <row r="825" spans="8:17" ht="15">
      <c r="H825" s="43"/>
      <c r="I825" s="43"/>
      <c r="J825" s="43"/>
      <c r="K825" s="43"/>
      <c r="L825" s="43"/>
      <c r="M825" s="43"/>
      <c r="N825" s="43"/>
      <c r="O825" s="24"/>
      <c r="P825" s="43"/>
      <c r="Q825" s="43"/>
    </row>
    <row r="826" spans="8:17" ht="15">
      <c r="H826" s="43"/>
      <c r="I826" s="43"/>
      <c r="J826" s="43"/>
      <c r="K826" s="43"/>
      <c r="L826" s="43"/>
      <c r="M826" s="43"/>
      <c r="N826" s="43"/>
      <c r="O826" s="24"/>
      <c r="P826" s="43"/>
      <c r="Q826" s="43"/>
    </row>
    <row r="827" spans="8:17" ht="15">
      <c r="H827" s="43"/>
      <c r="I827" s="43"/>
      <c r="J827" s="43"/>
      <c r="K827" s="43"/>
      <c r="L827" s="43"/>
      <c r="M827" s="43"/>
      <c r="N827" s="43"/>
      <c r="O827" s="24"/>
      <c r="P827" s="43"/>
      <c r="Q827" s="43"/>
    </row>
    <row r="828" spans="8:17" ht="15">
      <c r="H828" s="43"/>
      <c r="I828" s="43"/>
      <c r="J828" s="43"/>
      <c r="K828" s="43"/>
      <c r="L828" s="43"/>
      <c r="M828" s="43"/>
      <c r="N828" s="43"/>
      <c r="O828" s="24"/>
      <c r="P828" s="43"/>
      <c r="Q828" s="43"/>
    </row>
    <row r="829" spans="8:17" ht="15">
      <c r="H829" s="43"/>
      <c r="I829" s="43"/>
      <c r="J829" s="43"/>
      <c r="K829" s="43"/>
      <c r="L829" s="43"/>
      <c r="M829" s="43"/>
      <c r="N829" s="43"/>
      <c r="O829" s="24"/>
      <c r="P829" s="43"/>
      <c r="Q829" s="43"/>
    </row>
    <row r="830" spans="8:17" ht="15">
      <c r="H830" s="43"/>
      <c r="I830" s="43"/>
      <c r="J830" s="43"/>
      <c r="K830" s="43"/>
      <c r="L830" s="43"/>
      <c r="M830" s="43"/>
      <c r="N830" s="43"/>
      <c r="O830" s="24"/>
      <c r="P830" s="43"/>
      <c r="Q830" s="43"/>
    </row>
    <row r="831" spans="8:17" ht="15">
      <c r="H831" s="43"/>
      <c r="I831" s="43"/>
      <c r="J831" s="43"/>
      <c r="K831" s="43"/>
      <c r="L831" s="43"/>
      <c r="M831" s="43"/>
      <c r="N831" s="43"/>
      <c r="O831" s="24"/>
      <c r="P831" s="43"/>
      <c r="Q831" s="43"/>
    </row>
    <row r="832" spans="8:17" ht="15">
      <c r="H832" s="43"/>
      <c r="I832" s="43"/>
      <c r="J832" s="43"/>
      <c r="K832" s="43"/>
      <c r="L832" s="43"/>
      <c r="M832" s="43"/>
      <c r="N832" s="43"/>
      <c r="O832" s="24"/>
      <c r="P832" s="43"/>
      <c r="Q832" s="43"/>
    </row>
    <row r="833" spans="8:17" ht="15">
      <c r="H833" s="43"/>
      <c r="I833" s="43"/>
      <c r="J833" s="43"/>
      <c r="K833" s="43"/>
      <c r="L833" s="43"/>
      <c r="M833" s="43"/>
      <c r="N833" s="43"/>
      <c r="O833" s="24"/>
      <c r="P833" s="43"/>
      <c r="Q833" s="43"/>
    </row>
    <row r="834" spans="8:17" ht="15">
      <c r="H834" s="43"/>
      <c r="I834" s="43"/>
      <c r="J834" s="43"/>
      <c r="K834" s="43"/>
      <c r="L834" s="43"/>
      <c r="M834" s="43"/>
      <c r="N834" s="43"/>
      <c r="O834" s="24"/>
      <c r="P834" s="43"/>
      <c r="Q834" s="43"/>
    </row>
    <row r="835" spans="8:17" ht="15">
      <c r="H835" s="43"/>
      <c r="I835" s="43"/>
      <c r="J835" s="43"/>
      <c r="K835" s="43"/>
      <c r="L835" s="43"/>
      <c r="M835" s="43"/>
      <c r="N835" s="43"/>
      <c r="O835" s="24"/>
      <c r="P835" s="43"/>
      <c r="Q835" s="43"/>
    </row>
    <row r="836" spans="8:17" ht="15">
      <c r="H836" s="43"/>
      <c r="I836" s="43"/>
      <c r="J836" s="43"/>
      <c r="K836" s="43"/>
      <c r="L836" s="43"/>
      <c r="M836" s="43"/>
      <c r="N836" s="43"/>
      <c r="O836" s="24"/>
      <c r="P836" s="43"/>
      <c r="Q836" s="43"/>
    </row>
    <row r="837" spans="8:17" ht="15">
      <c r="H837" s="43"/>
      <c r="I837" s="43"/>
      <c r="J837" s="43"/>
      <c r="K837" s="43"/>
      <c r="L837" s="43"/>
      <c r="M837" s="43"/>
      <c r="N837" s="43"/>
      <c r="O837" s="24"/>
      <c r="P837" s="43"/>
      <c r="Q837" s="43"/>
    </row>
    <row r="838" spans="8:17" ht="15">
      <c r="H838" s="43"/>
      <c r="I838" s="43"/>
      <c r="J838" s="43"/>
      <c r="K838" s="43"/>
      <c r="L838" s="43"/>
      <c r="M838" s="43"/>
      <c r="N838" s="43"/>
      <c r="O838" s="24"/>
      <c r="P838" s="43"/>
      <c r="Q838" s="43"/>
    </row>
    <row r="839" spans="8:17" ht="15">
      <c r="H839" s="43"/>
      <c r="I839" s="43"/>
      <c r="J839" s="43"/>
      <c r="K839" s="43"/>
      <c r="L839" s="43"/>
      <c r="M839" s="43"/>
      <c r="N839" s="43"/>
      <c r="O839" s="24"/>
      <c r="P839" s="43"/>
      <c r="Q839" s="43"/>
    </row>
    <row r="840" spans="8:17" ht="15">
      <c r="H840" s="43"/>
      <c r="I840" s="43"/>
      <c r="J840" s="43"/>
      <c r="K840" s="43"/>
      <c r="L840" s="43"/>
      <c r="M840" s="43"/>
      <c r="N840" s="43"/>
      <c r="O840" s="24"/>
      <c r="P840" s="43"/>
      <c r="Q840" s="43"/>
    </row>
    <row r="841" spans="8:17" ht="15">
      <c r="H841" s="43"/>
      <c r="I841" s="43"/>
      <c r="J841" s="43"/>
      <c r="K841" s="43"/>
      <c r="L841" s="43"/>
      <c r="M841" s="43"/>
      <c r="N841" s="43"/>
      <c r="O841" s="24"/>
      <c r="P841" s="43"/>
      <c r="Q841" s="43"/>
    </row>
    <row r="842" spans="8:17" ht="15">
      <c r="H842" s="43"/>
      <c r="I842" s="43"/>
      <c r="J842" s="43"/>
      <c r="K842" s="43"/>
      <c r="L842" s="43"/>
      <c r="M842" s="43"/>
      <c r="N842" s="43"/>
      <c r="O842" s="24"/>
      <c r="P842" s="43"/>
      <c r="Q842" s="43"/>
    </row>
    <row r="843" spans="8:17" ht="15">
      <c r="H843" s="43"/>
      <c r="I843" s="43"/>
      <c r="J843" s="43"/>
      <c r="K843" s="43"/>
      <c r="L843" s="43"/>
      <c r="M843" s="43"/>
      <c r="N843" s="43"/>
      <c r="O843" s="24"/>
      <c r="P843" s="43"/>
      <c r="Q843" s="43"/>
    </row>
    <row r="844" spans="8:17" ht="15">
      <c r="H844" s="43"/>
      <c r="I844" s="43"/>
      <c r="J844" s="43"/>
      <c r="K844" s="43"/>
      <c r="L844" s="43"/>
      <c r="M844" s="43"/>
      <c r="N844" s="43"/>
      <c r="O844" s="24"/>
      <c r="P844" s="43"/>
      <c r="Q844" s="43"/>
    </row>
    <row r="845" spans="8:17" ht="15">
      <c r="H845" s="43"/>
      <c r="I845" s="43"/>
      <c r="J845" s="43"/>
      <c r="K845" s="43"/>
      <c r="L845" s="43"/>
      <c r="M845" s="43"/>
      <c r="N845" s="43"/>
      <c r="O845" s="24"/>
      <c r="P845" s="43"/>
      <c r="Q845" s="43"/>
    </row>
    <row r="846" spans="8:17" ht="15">
      <c r="H846" s="43"/>
      <c r="I846" s="43"/>
      <c r="J846" s="43"/>
      <c r="K846" s="43"/>
      <c r="L846" s="43"/>
      <c r="M846" s="43"/>
      <c r="N846" s="43"/>
      <c r="O846" s="24"/>
      <c r="P846" s="43"/>
      <c r="Q846" s="43"/>
    </row>
    <row r="847" spans="8:14" ht="15">
      <c r="H847" s="43"/>
      <c r="I847" s="43"/>
      <c r="J847" s="43"/>
      <c r="K847" s="43"/>
      <c r="L847" s="43"/>
      <c r="M847" s="43"/>
      <c r="N847" s="43"/>
    </row>
    <row r="848" spans="8:14" ht="15">
      <c r="H848" s="43"/>
      <c r="I848" s="43"/>
      <c r="J848" s="43"/>
      <c r="K848" s="43"/>
      <c r="L848" s="43"/>
      <c r="M848" s="43"/>
      <c r="N848" s="43"/>
    </row>
    <row r="849" spans="8:14" ht="15">
      <c r="H849" s="43"/>
      <c r="I849" s="43"/>
      <c r="J849" s="43"/>
      <c r="K849" s="43"/>
      <c r="L849" s="43"/>
      <c r="M849" s="43"/>
      <c r="N849" s="43"/>
    </row>
    <row r="850" spans="8:14" ht="15">
      <c r="H850" s="43"/>
      <c r="I850" s="43"/>
      <c r="J850" s="43"/>
      <c r="K850" s="43"/>
      <c r="L850" s="43"/>
      <c r="M850" s="43"/>
      <c r="N850" s="43"/>
    </row>
    <row r="851" spans="8:14" ht="15">
      <c r="H851" s="43"/>
      <c r="I851" s="43"/>
      <c r="J851" s="43"/>
      <c r="K851" s="43"/>
      <c r="L851" s="43"/>
      <c r="M851" s="43"/>
      <c r="N851" s="43"/>
    </row>
    <row r="852" spans="8:14" ht="15">
      <c r="H852" s="43"/>
      <c r="I852" s="43"/>
      <c r="J852" s="43"/>
      <c r="K852" s="43"/>
      <c r="L852" s="43"/>
      <c r="M852" s="43"/>
      <c r="N852" s="43"/>
    </row>
    <row r="853" spans="8:14" ht="15">
      <c r="H853" s="43"/>
      <c r="I853" s="43"/>
      <c r="J853" s="43"/>
      <c r="K853" s="43"/>
      <c r="L853" s="43"/>
      <c r="M853" s="43"/>
      <c r="N853" s="43"/>
    </row>
    <row r="854" spans="8:14" ht="15">
      <c r="H854" s="43"/>
      <c r="I854" s="43"/>
      <c r="J854" s="43"/>
      <c r="K854" s="43"/>
      <c r="L854" s="43"/>
      <c r="M854" s="43"/>
      <c r="N854" s="43"/>
    </row>
    <row r="855" spans="8:14" ht="15">
      <c r="H855" s="43"/>
      <c r="I855" s="43"/>
      <c r="J855" s="43"/>
      <c r="K855" s="43"/>
      <c r="L855" s="43"/>
      <c r="M855" s="43"/>
      <c r="N855" s="43"/>
    </row>
    <row r="856" spans="8:10" ht="15">
      <c r="H856" s="43"/>
      <c r="I856" s="43"/>
      <c r="J856" s="43"/>
    </row>
    <row r="857" spans="8:10" ht="15">
      <c r="H857" s="43"/>
      <c r="I857" s="43"/>
      <c r="J857" s="43"/>
    </row>
    <row r="858" spans="8:10" ht="15">
      <c r="H858" s="43"/>
      <c r="I858" s="43"/>
      <c r="J858" s="43"/>
    </row>
    <row r="859" spans="8:10" ht="15">
      <c r="H859" s="43"/>
      <c r="I859" s="43"/>
      <c r="J859" s="43"/>
    </row>
    <row r="860" spans="8:10" ht="15">
      <c r="H860" s="43"/>
      <c r="I860" s="43"/>
      <c r="J860" s="43"/>
    </row>
    <row r="861" spans="8:10" ht="15">
      <c r="H861" s="43"/>
      <c r="I861" s="43"/>
      <c r="J861" s="43"/>
    </row>
    <row r="862" spans="8:10" ht="15">
      <c r="H862" s="43"/>
      <c r="I862" s="43"/>
      <c r="J862" s="43"/>
    </row>
    <row r="863" spans="8:10" ht="15">
      <c r="H863" s="43"/>
      <c r="I863" s="43"/>
      <c r="J863" s="43"/>
    </row>
  </sheetData>
  <sheetProtection/>
  <mergeCells count="132">
    <mergeCell ref="M1:N1"/>
    <mergeCell ref="M2:N2"/>
    <mergeCell ref="A4:N4"/>
    <mergeCell ref="A3:N3"/>
    <mergeCell ref="E5:N5"/>
    <mergeCell ref="A310:A317"/>
    <mergeCell ref="B310:B317"/>
    <mergeCell ref="A498:A507"/>
    <mergeCell ref="B498:B507"/>
    <mergeCell ref="A508:A517"/>
    <mergeCell ref="A462:A469"/>
    <mergeCell ref="A338:A346"/>
    <mergeCell ref="B338:B346"/>
    <mergeCell ref="A562:A569"/>
    <mergeCell ref="B562:B569"/>
    <mergeCell ref="A528:A537"/>
    <mergeCell ref="B528:B537"/>
    <mergeCell ref="A538:A545"/>
    <mergeCell ref="B538:B545"/>
    <mergeCell ref="A546:A553"/>
    <mergeCell ref="B546:B553"/>
    <mergeCell ref="A554:A561"/>
    <mergeCell ref="B554:B561"/>
    <mergeCell ref="B440:B449"/>
    <mergeCell ref="B508:B517"/>
    <mergeCell ref="A518:A527"/>
    <mergeCell ref="B518:B527"/>
    <mergeCell ref="A450:A461"/>
    <mergeCell ref="B450:B461"/>
    <mergeCell ref="A470:A484"/>
    <mergeCell ref="B470:B484"/>
    <mergeCell ref="A485:A497"/>
    <mergeCell ref="B485:B497"/>
    <mergeCell ref="A409:A421"/>
    <mergeCell ref="B409:B421"/>
    <mergeCell ref="A393:A400"/>
    <mergeCell ref="B393:B400"/>
    <mergeCell ref="B462:B469"/>
    <mergeCell ref="A422:A428"/>
    <mergeCell ref="B422:B428"/>
    <mergeCell ref="A429:A439"/>
    <mergeCell ref="B429:B439"/>
    <mergeCell ref="A440:A449"/>
    <mergeCell ref="A378:A385"/>
    <mergeCell ref="B378:B385"/>
    <mergeCell ref="A386:A392"/>
    <mergeCell ref="B386:B392"/>
    <mergeCell ref="A401:A408"/>
    <mergeCell ref="B401:B408"/>
    <mergeCell ref="A347:A359"/>
    <mergeCell ref="B347:B359"/>
    <mergeCell ref="A360:A367"/>
    <mergeCell ref="B360:B367"/>
    <mergeCell ref="A368:A377"/>
    <mergeCell ref="B368:B377"/>
    <mergeCell ref="B318:B325"/>
    <mergeCell ref="A326:A337"/>
    <mergeCell ref="B326:B337"/>
    <mergeCell ref="A270:A277"/>
    <mergeCell ref="B270:B277"/>
    <mergeCell ref="A294:A301"/>
    <mergeCell ref="B294:B301"/>
    <mergeCell ref="A302:A309"/>
    <mergeCell ref="B302:B309"/>
    <mergeCell ref="A318:A325"/>
    <mergeCell ref="A278:A285"/>
    <mergeCell ref="B278:B285"/>
    <mergeCell ref="A286:A293"/>
    <mergeCell ref="B286:B293"/>
    <mergeCell ref="A251:A258"/>
    <mergeCell ref="B251:B258"/>
    <mergeCell ref="A259:A269"/>
    <mergeCell ref="B259:B269"/>
    <mergeCell ref="A221:A227"/>
    <mergeCell ref="B221:B227"/>
    <mergeCell ref="A228:A235"/>
    <mergeCell ref="B228:B235"/>
    <mergeCell ref="A236:A250"/>
    <mergeCell ref="B236:B250"/>
    <mergeCell ref="A198:A204"/>
    <mergeCell ref="B198:B204"/>
    <mergeCell ref="A205:A212"/>
    <mergeCell ref="B205:B212"/>
    <mergeCell ref="A213:A220"/>
    <mergeCell ref="B213:B220"/>
    <mergeCell ref="A177:A183"/>
    <mergeCell ref="B177:B183"/>
    <mergeCell ref="A184:A190"/>
    <mergeCell ref="B184:B190"/>
    <mergeCell ref="A191:A197"/>
    <mergeCell ref="B191:B197"/>
    <mergeCell ref="A156:A162"/>
    <mergeCell ref="B156:B162"/>
    <mergeCell ref="A163:A169"/>
    <mergeCell ref="B163:B169"/>
    <mergeCell ref="A170:A176"/>
    <mergeCell ref="B170:B176"/>
    <mergeCell ref="A135:A141"/>
    <mergeCell ref="B135:B141"/>
    <mergeCell ref="A142:A148"/>
    <mergeCell ref="B142:B148"/>
    <mergeCell ref="A149:A155"/>
    <mergeCell ref="B149:B155"/>
    <mergeCell ref="A114:A120"/>
    <mergeCell ref="B114:B120"/>
    <mergeCell ref="A121:A127"/>
    <mergeCell ref="B121:B127"/>
    <mergeCell ref="A128:A134"/>
    <mergeCell ref="B128:B134"/>
    <mergeCell ref="A88:A94"/>
    <mergeCell ref="B88:B94"/>
    <mergeCell ref="A95:A106"/>
    <mergeCell ref="B95:B106"/>
    <mergeCell ref="A107:A113"/>
    <mergeCell ref="B107:B113"/>
    <mergeCell ref="B34:B41"/>
    <mergeCell ref="A66:A73"/>
    <mergeCell ref="B66:B73"/>
    <mergeCell ref="A56:A65"/>
    <mergeCell ref="B56:B65"/>
    <mergeCell ref="A74:A87"/>
    <mergeCell ref="B74:B87"/>
    <mergeCell ref="A5:A6"/>
    <mergeCell ref="B5:B6"/>
    <mergeCell ref="C5:C6"/>
    <mergeCell ref="A8:A25"/>
    <mergeCell ref="B8:B25"/>
    <mergeCell ref="A42:A55"/>
    <mergeCell ref="B42:B55"/>
    <mergeCell ref="A26:A33"/>
    <mergeCell ref="B26:B33"/>
    <mergeCell ref="A34:A41"/>
  </mergeCells>
  <printOptions/>
  <pageMargins left="0.25" right="0.25" top="0.75" bottom="0.75" header="0.3" footer="0.3"/>
  <pageSetup fitToHeight="36" fitToWidth="1" horizontalDpi="300" verticalDpi="300" orientation="landscape" paperSize="9" scale="47" r:id="rId1"/>
  <headerFooter alignWithMargins="0">
    <oddFooter>&amp;C&amp;P</oddFooter>
  </headerFooter>
  <rowBreaks count="12" manualBreakCount="12">
    <brk id="33" max="13" man="1"/>
    <brk id="65" max="13" man="1"/>
    <brk id="220" max="13" man="1"/>
    <brk id="258" max="13" man="1"/>
    <brk id="293" max="13" man="1"/>
    <brk id="325" max="13" man="1"/>
    <brk id="367" max="13" man="1"/>
    <brk id="408" max="13" man="1"/>
    <brk id="439" max="13" man="1"/>
    <brk id="469" max="13" man="1"/>
    <brk id="507" max="13" man="1"/>
    <brk id="5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98"/>
      <c r="D1" s="98"/>
      <c r="E1" s="98"/>
      <c r="F1" s="98"/>
      <c r="G1" s="98"/>
      <c r="H1" s="98"/>
      <c r="I1" s="98"/>
      <c r="J1" s="98"/>
      <c r="K1" s="1"/>
      <c r="L1" s="4" t="s">
        <v>27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99" t="s">
        <v>26</v>
      </c>
      <c r="C2" s="99"/>
      <c r="D2" s="99"/>
      <c r="E2" s="99"/>
      <c r="F2" s="99"/>
      <c r="G2" s="99"/>
      <c r="H2" s="99"/>
      <c r="I2" s="99"/>
      <c r="J2" s="99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16</v>
      </c>
      <c r="B5" s="18" t="s">
        <v>23</v>
      </c>
      <c r="C5" s="18" t="s">
        <v>24</v>
      </c>
      <c r="D5" s="18" t="s">
        <v>20</v>
      </c>
      <c r="E5" s="18" t="s">
        <v>21</v>
      </c>
      <c r="F5" s="18" t="s">
        <v>22</v>
      </c>
      <c r="G5" s="18" t="s">
        <v>25</v>
      </c>
      <c r="H5" s="18" t="s">
        <v>28</v>
      </c>
      <c r="I5" s="18" t="s">
        <v>29</v>
      </c>
      <c r="J5" s="18" t="s">
        <v>14</v>
      </c>
      <c r="K5" s="18" t="s">
        <v>30</v>
      </c>
      <c r="L5" s="19" t="s">
        <v>31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Музычук Виктория Алексеевна</cp:lastModifiedBy>
  <cp:lastPrinted>2018-07-23T03:47:34Z</cp:lastPrinted>
  <dcterms:created xsi:type="dcterms:W3CDTF">2011-03-10T10:26:24Z</dcterms:created>
  <dcterms:modified xsi:type="dcterms:W3CDTF">2018-07-23T05:21:44Z</dcterms:modified>
  <cp:category/>
  <cp:version/>
  <cp:contentType/>
  <cp:contentStatus/>
</cp:coreProperties>
</file>