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5" sheetId="1" state="visible" r:id="rId1"/>
    <sheet name="15 внебюджет" sheetId="2" state="hidden" r:id="rId2"/>
  </sheets>
  <calcPr/>
</workbook>
</file>

<file path=xl/sharedStrings.xml><?xml version="1.0" encoding="utf-8"?>
<sst xmlns="http://schemas.openxmlformats.org/spreadsheetml/2006/main" count="149" uniqueCount="149">
  <si>
    <t xml:space="preserve">9. Приложение 3 изложить в следующей редакции:</t>
  </si>
  <si>
    <t xml:space="preserve">Приложение 3</t>
  </si>
  <si>
    <t xml:space="preserve">к Программе</t>
  </si>
  <si>
    <t xml:space="preserve">Финансовое обеспечение реализации государственной программы Камчатского края "Безопасная Камчатка" </t>
  </si>
  <si>
    <t xml:space="preserve">№ п/п</t>
  </si>
  <si>
    <t xml:space="preserve">Наименование Программы /подпрограммы/ мероприятия</t>
  </si>
  <si>
    <t xml:space="preserve">Код бюджетной классификации </t>
  </si>
  <si>
    <t xml:space="preserve">Объем средств на реализацию Программы</t>
  </si>
  <si>
    <t>ГРБС</t>
  </si>
  <si>
    <t>ВСЕГО</t>
  </si>
  <si>
    <t xml:space="preserve">Государственная программа Камчатского края "Безопасная Камчатка"</t>
  </si>
  <si>
    <t xml:space="preserve">Всего, в том числе:</t>
  </si>
  <si>
    <t xml:space="preserve">за счет средств федерального бюджета</t>
  </si>
  <si>
    <t xml:space="preserve">за счет средств краевого бюджета</t>
  </si>
  <si>
    <t>804</t>
  </si>
  <si>
    <t>810</t>
  </si>
  <si>
    <t>812</t>
  </si>
  <si>
    <t>813</t>
  </si>
  <si>
    <t>814</t>
  </si>
  <si>
    <t>815</t>
  </si>
  <si>
    <t>816</t>
  </si>
  <si>
    <t>819</t>
  </si>
  <si>
    <t>833</t>
  </si>
  <si>
    <t>862</t>
  </si>
  <si>
    <t>847</t>
  </si>
  <si>
    <t>859</t>
  </si>
  <si>
    <t xml:space="preserve">за счет средств местных бюджетов</t>
  </si>
  <si>
    <t xml:space="preserve">за счет средств государственных внебюджетных фондов
</t>
  </si>
  <si>
    <t xml:space="preserve">за счет средств внебюджетных фондов
</t>
  </si>
  <si>
    <t xml:space="preserve">за счет средств прочих внебюджетных источников
</t>
  </si>
  <si>
    <t xml:space="preserve">Кроме того, планируемые объемы обязательств федерального бюджета
</t>
  </si>
  <si>
    <t>1.</t>
  </si>
  <si>
    <t xml:space="preserve">Подпрограмма 1 "Обеспечение реализации Программы"
</t>
  </si>
  <si>
    <t xml:space="preserve">за счет средств государственных внебюджетных фондов</t>
  </si>
  <si>
    <t>1.1.</t>
  </si>
  <si>
    <t xml:space="preserve">Обеспечение реализации государственной программы</t>
  </si>
  <si>
    <t>2.</t>
  </si>
  <si>
    <t xml:space="preserve">Подпрограмма 2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</si>
  <si>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2.1.</t>
  </si>
  <si>
    <t xml:space="preserve">Развитие системы мониторинга и прогнозирования чрезвычайных ситуаций природного и техногенного характера в Камчатском крае</t>
  </si>
  <si>
    <t>2.2.</t>
  </si>
  <si>
    <t xml:space="preserve">Совершенствование функционирования органов управления Камчатской территориальной подсистемы Единой государственной системы предупреждения и ликвидации чрезвычайных ситуаций, систем оповещения и информирования населения в Камчатском крае</t>
  </si>
  <si>
    <t>2.3.</t>
  </si>
  <si>
    <t xml:space="preserve">Повышение уровня готовности и оперативности реагирования Камчатской территориальной подсистемы Единой государственной системы предупреждения и ликвидации чрезвычайных ситуаций на чрезвычайные ситуации природного и техногенного характера в Камчатском крае</t>
  </si>
  <si>
    <t>2.4.</t>
  </si>
  <si>
    <t xml:space="preserve">Повышение уровня защиты населения в Камчатском крае от чрезвычайных ситуаций природного и техногенного характера, пожарной безопасности и безопасности людей на водных объектах</t>
  </si>
  <si>
    <t>2.5.</t>
  </si>
  <si>
    <t xml:space="preserve">Оснащение сил Камчатской территориальной подсистемы Единой государственной системы предупреждения и ликвидации чрезвычайных ситуаций современными аварийно-спасательными средствами и оборудованием</t>
  </si>
  <si>
    <t>2.6.</t>
  </si>
  <si>
    <t xml:space="preserve">Совершенствование технологий спасения и накопление средств защиты населения и территорий от чрезвычайных ситуаций </t>
  </si>
  <si>
    <t>2.7.</t>
  </si>
  <si>
    <t xml:space="preserve">Обеспечение деятельности и содержание подведомственных учреждений</t>
  </si>
  <si>
    <t>3.</t>
  </si>
  <si>
    <t xml:space="preserve">Подпрограмма 3 "Построение и развитие аппаратно-программного комплекса "Безопасный город", обеспечение комплексной безопасности учреждений социальной сферы в Камчатском крае"</t>
  </si>
  <si>
    <t>3.1.</t>
  </si>
  <si>
    <t xml:space="preserve">Проектирование, создание и развитие АПК "Безопасный город". Развитие ЕДДС муниципальных образований в Камчатском крае</t>
  </si>
  <si>
    <t>3.3.</t>
  </si>
  <si>
    <t xml:space="preserve">Развитие автоматизированных систем мониторинга и прогнозирования природных угроз</t>
  </si>
  <si>
    <t xml:space="preserve">за счет средств внебюджетных фондов</t>
  </si>
  <si>
    <t xml:space="preserve">за счет средств прочих внебюджетных источников</t>
  </si>
  <si>
    <t xml:space="preserve">Кроме того, планируемые объемы обязательств федерального бюджета</t>
  </si>
  <si>
    <t>3.6.</t>
  </si>
  <si>
    <t xml:space="preserve">Развитие системы обеспечения вызова экстренных оперативных служб по единому номеру "112" и других средств приема сообщений от населения в Камчатском крае</t>
  </si>
  <si>
    <t>3.7.</t>
  </si>
  <si>
    <t xml:space="preserve">Развитие и содержание комплексной системы экстренного оповещения населения об угрозе возникновения или о возникновении чрезвычайных ситуаций природного и техногенного характера и  региональной автоматизированной системы централизованного оповещения населения Камчатского края, в том числе муниципального уровня</t>
  </si>
  <si>
    <t>3.9.</t>
  </si>
  <si>
    <t xml:space="preserve">Оборудование техническими средствами безопасности мест массового пребывания людей в населенных пунктах с подключением к АПК "Безопасный город" и выводом информации в ЕДДС муниципальных образований в Камчатском крае. Обеспечение доступа к видеопотокам и тревожным сообщениям для дежурных частей УМВД России по Камчатскому краю и УФСБ России по Камчатскому краю</t>
  </si>
  <si>
    <t>3.10.</t>
  </si>
  <si>
    <t xml:space="preserve">Развитие и содержание систем обеспечения комплексной безопасности в краевых государственных и муниципальных учреждениях социальной сферы в Камчатском крае. Централизация сбора данных с объектовых систем комплексной безопасности и мониторинга, обеспечение передачи данных в АПК "Безопасный город"</t>
  </si>
  <si>
    <t xml:space="preserve">за счет средств краевого бюджетов</t>
  </si>
  <si>
    <t>3.11.</t>
  </si>
  <si>
    <t xml:space="preserve">Обеспечение деятельности и содержание государственных казенных предприятий, осуществляющих построение, развитие и эксплуатацию систем мониторинга и обеспечения общественной (региональной) безопасности в Камчатском крае</t>
  </si>
  <si>
    <t>4.</t>
  </si>
  <si>
    <t xml:space="preserve">Подпрограмма 4 "Профилактика правонарушений, преступлений и повышение безопасности дорожного движения в Камчатском крае" </t>
  </si>
  <si>
    <t>4.1.</t>
  </si>
  <si>
    <t xml:space="preserve">Профилактика рецидивной преступности. Информационно-пропагандистские мероприятия, направленные на профилактику преступности</t>
  </si>
  <si>
    <t>4.2.</t>
  </si>
  <si>
    <t xml:space="preserve">Профилактика правонарушений среди несовершеннолетних, предупреждение детского дорожно-транспортного травматизма в Камчатском крае</t>
  </si>
  <si>
    <t>4.3.</t>
  </si>
  <si>
    <t xml:space="preserve">Создание народных дружин по охране общественного порядка и стимулирование их деятельности</t>
  </si>
  <si>
    <t>4.4.</t>
  </si>
  <si>
    <t xml:space="preserve">Совершенствование организации безопасного движения транспортных средств и пешеходов</t>
  </si>
  <si>
    <t>4.5.</t>
  </si>
  <si>
    <t xml:space="preserve">Приобретение специализированных укладок (комплектов) для оказания экстренной медицинской помощи пострадавшим в дорожно-транспортных происшествиях и соответствующее оснащение (экипирование) бригад скорой медицинской помощи, выезжающих на место совершения дорожно-транспортного происшествия</t>
  </si>
  <si>
    <t>4.6.</t>
  </si>
  <si>
    <t xml:space="preserve">Поддержка граждан и их объединений, участвующих в охране общественного порядка, создание условий для деятельности народных дружин</t>
  </si>
  <si>
    <t>4.7.</t>
  </si>
  <si>
    <t xml:space="preserve">Профилактика административных правонарушений, посягающих на общественный порядок и общественную безопасность</t>
  </si>
  <si>
    <t>5.</t>
  </si>
  <si>
    <t xml:space="preserve">Подпрограмма 5 "Профилактика терроризма и экстремизма в Камчатском крае" </t>
  </si>
  <si>
    <t>5.1.</t>
  </si>
  <si>
    <t xml:space="preserve">Проведение мониторинга общественно-политических, социально-экономических и иных процессов, происходящих в Камчатском крае с целью выявления факторов, способствующих возникновению и распространению идеологии терроризма</t>
  </si>
  <si>
    <t>5.2.</t>
  </si>
  <si>
    <t xml:space="preserve">Проведение мероприятий по выявлению и устранению факторов, способствующих возникновению и распространению идеологии терроризма и экстремизма, в краевых государственных учреждениях, подведомственных Министерству спорта  Камчатского края, Министерству культуры Камчатского края, Министерству образования и молодежной политики Камчатского края</t>
  </si>
  <si>
    <t>5.3.</t>
  </si>
  <si>
    <t xml:space="preserve">Информирование граждан, проживающих на территории Камчатского края, о методах предупреждения угрозы террористического акта, минимизации и ликвидации последствий его проявлений</t>
  </si>
  <si>
    <t>5.4.</t>
  </si>
  <si>
    <t xml:space="preserve">Проведение мероприятий по разъяснению сущности терроризма и его общественной опасности, формированию стойкого непринятия обществом, прежде всего молодежью, идеологии терроризма в различных его проявлениях
</t>
  </si>
  <si>
    <t>5.5.</t>
  </si>
  <si>
    <t xml:space="preserve">Обеспечение антитеррористической защиты в местах с массовым пребыванием людей</t>
  </si>
  <si>
    <t>5.6.</t>
  </si>
  <si>
    <t xml:space="preserve">Обеспечение антитеррористической защиты объектов спорта</t>
  </si>
  <si>
    <t>5.7</t>
  </si>
  <si>
    <t xml:space="preserve">Оплата услуг лицензированных частных охранных организаций или подразделений ведомственной охраны федеральных органов исполнительной власти, имеющих право на создание ведомственной охраны, по обеспечению безопасности образовательных организаций муниципальных образований в Камчатском крае</t>
  </si>
  <si>
    <t>5.8</t>
  </si>
  <si>
    <t xml:space="preserve">Обеспечение антитеррористической защищенности объектов, находящихся в собственности Камчатского края и органов местного самоуправления в Камчатском крае</t>
  </si>
  <si>
    <t>5.9</t>
  </si>
  <si>
    <t xml:space="preserve">Обеспечение требований к антитеррористической защищенности объектов (территорий) образования</t>
  </si>
  <si>
    <t>6.</t>
  </si>
  <si>
    <t xml:space="preserve">Подпрограмма 6 "Профилактика наркомании и алкоголизма в Камчатском крае" </t>
  </si>
  <si>
    <t>6.1.</t>
  </si>
  <si>
    <t xml:space="preserve">Проведение информационно-пропагандистской работы, направленной на формирование негативного отношения населения Камчатского края к потреблению наркотических средств, психотропных веществ и алкогольной продукции, а также популяризацию здорового образа жизни</t>
  </si>
  <si>
    <t>6.2.</t>
  </si>
  <si>
    <t xml:space="preserve">Реализация системы раннего выявления незаконного потребления наркотических средств и психотропных веществ, в том числе в образовательных организациях Камчатского края</t>
  </si>
  <si>
    <t>6.3.</t>
  </si>
  <si>
    <t xml:space="preserve">Организация и проведение мониторинга наркоситуации и изучение масштабов потребления алкоголя населением Камчатского края</t>
  </si>
  <si>
    <t>6.4.</t>
  </si>
  <si>
    <t xml:space="preserve">Повышение квалификации специалистов, осуществляющих работу по профилактике наркомании и алкоголизма</t>
  </si>
  <si>
    <t>6.5.</t>
  </si>
  <si>
    <t xml:space="preserve">Создание условий для повышения эффективности лечения лиц, больных наркоманией и алкоголизмом, а также развития системы их комплексной реабилитации и ресоциализации</t>
  </si>
  <si>
    <t>7.</t>
  </si>
  <si>
    <t xml:space="preserve">Подпрограмма 7 "Развитие российского казачества на территории Камчатского края"</t>
  </si>
  <si>
    <t>7.1.</t>
  </si>
  <si>
    <t xml:space="preserve">Содействие казачьим обществам Камчатского края, внесенным в государственный реестр казачьих обществ в Российской Федерации, в осуществлении их уставной деятельности </t>
  </si>
  <si>
    <t>7.2.</t>
  </si>
  <si>
    <t xml:space="preserve">Содействие в организации работы с казачьей молодежью, ее военно-патриотическому, духовно-нравственному и физическому воспитанию, в сохранении и развитии казачьей культуры</t>
  </si>
  <si>
    <t>7.3.</t>
  </si>
  <si>
    <t xml:space="preserve">Информационное сопровождение деятельности по развитию российского казачества на территории Камчатского края</t>
  </si>
  <si>
    <t>".</t>
  </si>
  <si>
    <t xml:space="preserve">Таблица 15</t>
  </si>
  <si>
    <t xml:space="preserve">Государственная программа Камчатского края</t>
  </si>
  <si>
    <t xml:space="preserve">Наименование подпрограммы\ наименование инвестиционного проекта</t>
  </si>
  <si>
    <t xml:space="preserve">Ответственный за сопровождение инвестиционного проекта (ИОГВ, Руководитель Ф.И.О.)</t>
  </si>
  <si>
    <t xml:space="preserve">Ответственный за сопровождение инвестиционного проекта (Администрация МО, Глава МО)</t>
  </si>
  <si>
    <t>Инестор</t>
  </si>
  <si>
    <t xml:space="preserve">Стоимость проекта</t>
  </si>
  <si>
    <t xml:space="preserve">Источники финансирования</t>
  </si>
  <si>
    <t xml:space="preserve">Описание проекта</t>
  </si>
  <si>
    <t xml:space="preserve">Сроки реализации</t>
  </si>
  <si>
    <t xml:space="preserve">Потребность в инфраструктуре</t>
  </si>
  <si>
    <t xml:space="preserve">Меры гос поддержки</t>
  </si>
  <si>
    <t xml:space="preserve">Наличие земельного участка</t>
  </si>
  <si>
    <t xml:space="preserve">основные экономические показатели
(вклад в ВРП;  налогов; создание раб. мест и т.д.)</t>
  </si>
  <si>
    <t xml:space="preserve">Подпрограмма 1</t>
  </si>
  <si>
    <t xml:space="preserve">проект № 1</t>
  </si>
  <si>
    <t xml:space="preserve">проект № 2</t>
  </si>
  <si>
    <t xml:space="preserve">проект №…</t>
  </si>
  <si>
    <t xml:space="preserve">Подпрограмма 2</t>
  </si>
  <si>
    <t xml:space="preserve">проект № Х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</si>
</sst>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000"/>
  </numFmts>
  <fonts count="12">
    <font>
      <name val="Arial Cyr"/>
      <color theme="1"/>
      <sz val="10.000000"/>
    </font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color theme="1"/>
      <sz val="14.000000"/>
    </font>
    <font>
      <name val="Times New Roman"/>
      <color indexed="2"/>
      <sz val="14.000000"/>
    </font>
    <font>
      <name val="Times New Roman"/>
      <sz val="14.000000"/>
    </font>
    <font>
      <name val="Arial Cyr"/>
      <sz val="14.000000"/>
    </font>
    <font>
      <name val="Times New Roman"/>
      <color theme="1"/>
      <sz val="10.000000"/>
    </font>
    <font>
      <name val="Times New Roman"/>
      <sz val="10.000000"/>
    </font>
    <font>
      <name val="Calibri"/>
      <b/>
      <color theme="1"/>
      <sz val="11.000000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101">
    <xf fontId="0" fillId="0" borderId="0" numFmtId="0" xfId="0"/>
    <xf fontId="2" fillId="2" borderId="0" numFmtId="0" xfId="0" applyFont="1" applyFill="1"/>
    <xf fontId="2" fillId="2" borderId="0" numFmtId="0" xfId="0" applyFont="1" applyFill="1" applyAlignment="1">
      <alignment horizontal="right"/>
    </xf>
    <xf fontId="3" fillId="2" borderId="0" numFmtId="0" xfId="0" applyFont="1" applyFill="1"/>
    <xf fontId="3" fillId="0" borderId="0" numFmtId="0" xfId="0" applyFont="1"/>
    <xf fontId="4" fillId="2" borderId="0" numFmtId="0" xfId="0" applyFont="1" applyFill="1"/>
    <xf fontId="5" fillId="2" borderId="0" numFmtId="0" xfId="0" applyFont="1" applyFill="1"/>
    <xf fontId="0" fillId="0" borderId="0" numFmtId="0" xfId="0"/>
    <xf fontId="6" fillId="2" borderId="0" numFmtId="0" xfId="0" applyFont="1" applyFill="1"/>
    <xf fontId="6" fillId="0" borderId="0" numFmtId="0" xfId="0" applyFont="1"/>
    <xf fontId="7" fillId="2" borderId="0" numFmtId="0" xfId="0" applyFont="1" applyFill="1"/>
    <xf fontId="5" fillId="2" borderId="0" numFmtId="0" xfId="0" applyFont="1" applyFill="1" applyAlignment="1">
      <alignment horizontal="center" wrapText="1"/>
    </xf>
    <xf fontId="5" fillId="2" borderId="0" numFmtId="0" xfId="0" applyFont="1" applyFill="1" applyAlignment="1">
      <alignment horizontal="right"/>
    </xf>
    <xf fontId="6" fillId="2" borderId="0" numFmtId="0" xfId="0" applyFont="1" applyFill="1" applyAlignment="1">
      <alignment wrapText="1"/>
    </xf>
    <xf fontId="6" fillId="0" borderId="0" numFmtId="0" xfId="0" applyFont="1" applyAlignment="1">
      <alignment wrapText="1"/>
    </xf>
    <xf fontId="7" fillId="2" borderId="0" numFmtId="0" xfId="0" applyFont="1" applyFill="1" applyAlignment="1">
      <alignment wrapText="1"/>
    </xf>
    <xf fontId="5" fillId="2" borderId="0" numFmtId="0" xfId="0" applyFont="1" applyFill="1" applyAlignment="1">
      <alignment horizontal="center" vertical="center" wrapText="1"/>
    </xf>
    <xf fontId="5" fillId="2" borderId="1" numFmtId="0" xfId="0" applyFont="1" applyFill="1" applyBorder="1" applyAlignment="1">
      <alignment horizontal="right" wrapText="1"/>
    </xf>
    <xf fontId="5" fillId="2" borderId="1" numFmtId="0" xfId="0" applyFont="1" applyFill="1" applyBorder="1" applyAlignment="1">
      <alignment horizontal="center" wrapText="1"/>
    </xf>
    <xf fontId="5" fillId="2" borderId="2" numFmtId="0" xfId="0" applyFont="1" applyFill="1" applyBorder="1" applyAlignment="1">
      <alignment horizontal="right" vertical="center" wrapText="1"/>
    </xf>
    <xf fontId="5" fillId="2" borderId="2" numFmtId="0" xfId="0" applyFont="1" applyFill="1" applyBorder="1" applyAlignment="1">
      <alignment horizontal="center" vertical="center" wrapText="1"/>
    </xf>
    <xf fontId="5" fillId="2" borderId="3" numFmtId="0" xfId="0" applyFont="1" applyFill="1" applyBorder="1" applyAlignment="1">
      <alignment horizontal="center" vertical="center" wrapText="1"/>
    </xf>
    <xf fontId="5" fillId="2" borderId="4" numFmtId="0" xfId="0" applyFont="1" applyFill="1" applyBorder="1" applyAlignment="1">
      <alignment horizontal="center" vertical="center" wrapText="1"/>
    </xf>
    <xf fontId="5" fillId="2" borderId="5" numFmtId="0" xfId="0" applyFont="1" applyFill="1" applyBorder="1" applyAlignment="1">
      <alignment horizontal="center" vertical="center" wrapText="1"/>
    </xf>
    <xf fontId="5" fillId="2" borderId="2" numFmtId="0" xfId="0" applyFont="1" applyFill="1" applyBorder="1" applyAlignment="1">
      <alignment horizontal="center" vertical="top" wrapText="1"/>
    </xf>
    <xf fontId="7" fillId="2" borderId="2" numFmtId="0" xfId="0" applyFont="1" applyFill="1" applyBorder="1" applyAlignment="1">
      <alignment horizontal="center" vertical="top" wrapText="1"/>
    </xf>
    <xf fontId="7" fillId="0" borderId="2" numFmtId="0" xfId="0" applyFont="1" applyBorder="1" applyAlignment="1">
      <alignment horizontal="center" vertical="top" wrapText="1"/>
    </xf>
    <xf fontId="5" fillId="2" borderId="2" numFmtId="0" xfId="0" applyFont="1" applyFill="1" applyBorder="1" applyAlignment="1">
      <alignment horizontal="right" vertical="center"/>
    </xf>
    <xf fontId="5" fillId="2" borderId="2" numFmtId="0" xfId="0" applyFont="1" applyFill="1" applyBorder="1" applyAlignment="1">
      <alignment horizontal="center" vertical="center"/>
    </xf>
    <xf fontId="7" fillId="2" borderId="2" numFmtId="0" xfId="0" applyFont="1" applyFill="1" applyBorder="1" applyAlignment="1">
      <alignment horizontal="center" vertical="center"/>
    </xf>
    <xf fontId="7" fillId="2" borderId="2" numFmtId="0" xfId="0" applyFont="1" applyFill="1" applyBorder="1" applyAlignment="1">
      <alignment horizontal="center"/>
    </xf>
    <xf fontId="7" fillId="0" borderId="2" numFmtId="0" xfId="0" applyFont="1" applyBorder="1" applyAlignment="1">
      <alignment horizontal="center"/>
    </xf>
    <xf fontId="5" fillId="2" borderId="2" numFmtId="0" xfId="0" applyFont="1" applyFill="1" applyBorder="1" applyAlignment="1">
      <alignment horizontal="center"/>
    </xf>
    <xf fontId="2" fillId="2" borderId="0" numFmtId="0" xfId="0" applyFont="1" applyFill="1" applyAlignment="1">
      <alignment vertical="top"/>
    </xf>
    <xf fontId="7" fillId="2" borderId="2" numFmtId="0" xfId="0" applyFont="1" applyFill="1" applyBorder="1" applyAlignment="1">
      <alignment horizontal="justify" vertical="top" wrapText="1"/>
    </xf>
    <xf fontId="7" fillId="2" borderId="2" numFmtId="0" xfId="0" applyFont="1" applyFill="1" applyBorder="1" applyAlignment="1">
      <alignment vertical="top" wrapText="1"/>
    </xf>
    <xf fontId="7" fillId="2" borderId="2" numFmtId="0" xfId="0" applyFont="1" applyFill="1" applyBorder="1" applyAlignment="1">
      <alignment horizontal="left" vertical="top"/>
    </xf>
    <xf fontId="7" fillId="2" borderId="2" numFmtId="160" xfId="0" applyNumberFormat="1" applyFont="1" applyFill="1" applyBorder="1" applyAlignment="1">
      <alignment horizontal="right"/>
    </xf>
    <xf fontId="7" fillId="0" borderId="2" numFmtId="160" xfId="0" applyNumberFormat="1" applyFont="1" applyBorder="1" applyAlignment="1">
      <alignment horizontal="right"/>
    </xf>
    <xf fontId="7" fillId="2" borderId="2" numFmtId="49" xfId="0" applyNumberFormat="1" applyFont="1" applyFill="1" applyBorder="1" applyAlignment="1">
      <alignment horizontal="center" vertical="top"/>
    </xf>
    <xf fontId="7" fillId="2" borderId="2" numFmtId="0" xfId="0" applyFont="1" applyFill="1" applyBorder="1" applyAlignment="1">
      <alignment horizontal="right" vertical="top" wrapText="1"/>
    </xf>
    <xf fontId="7" fillId="2" borderId="2" numFmtId="16" xfId="0" applyNumberFormat="1" applyFont="1" applyFill="1" applyBorder="1" applyAlignment="1">
      <alignment horizontal="center" vertical="top" wrapText="1"/>
    </xf>
    <xf fontId="7" fillId="2" borderId="2" numFmtId="16" xfId="0" applyNumberFormat="1" applyFont="1" applyFill="1" applyBorder="1" applyAlignment="1">
      <alignment horizontal="right" vertical="top" wrapText="1"/>
    </xf>
    <xf fontId="7" fillId="2" borderId="6" numFmtId="16" xfId="0" applyNumberFormat="1" applyFont="1" applyFill="1" applyBorder="1" applyAlignment="1">
      <alignment horizontal="center" vertical="top" wrapText="1"/>
    </xf>
    <xf fontId="7" fillId="2" borderId="6" numFmtId="0" xfId="0" applyFont="1" applyFill="1" applyBorder="1" applyAlignment="1">
      <alignment horizontal="justify" vertical="top" wrapText="1"/>
    </xf>
    <xf fontId="8" fillId="2" borderId="7" numFmtId="0" xfId="0" applyFont="1" applyFill="1" applyBorder="1" applyAlignment="1">
      <alignment horizontal="center" vertical="top" wrapText="1"/>
    </xf>
    <xf fontId="8" fillId="2" borderId="7" numFmtId="0" xfId="0" applyFont="1" applyFill="1" applyBorder="1" applyAlignment="1">
      <alignment horizontal="justify" vertical="top" wrapText="1"/>
    </xf>
    <xf fontId="8" fillId="2" borderId="8" numFmtId="0" xfId="0" applyFont="1" applyFill="1" applyBorder="1" applyAlignment="1">
      <alignment horizontal="center" vertical="top" wrapText="1"/>
    </xf>
    <xf fontId="8" fillId="2" borderId="8" numFmtId="0" xfId="0" applyFont="1" applyFill="1" applyBorder="1" applyAlignment="1">
      <alignment horizontal="justify" vertical="top" wrapText="1"/>
    </xf>
    <xf fontId="4" fillId="2" borderId="0" numFmtId="0" xfId="0" applyFont="1" applyFill="1" applyAlignment="1">
      <alignment vertical="top"/>
    </xf>
    <xf fontId="7" fillId="2" borderId="7" numFmtId="16" xfId="0" applyNumberFormat="1" applyFont="1" applyFill="1" applyBorder="1" applyAlignment="1">
      <alignment horizontal="center" vertical="top" wrapText="1"/>
    </xf>
    <xf fontId="7" fillId="2" borderId="8" numFmtId="16" xfId="0" applyNumberFormat="1" applyFont="1" applyFill="1" applyBorder="1" applyAlignment="1">
      <alignment horizontal="center" vertical="top" wrapText="1"/>
    </xf>
    <xf fontId="9" fillId="2" borderId="0" numFmtId="0" xfId="0" applyFont="1" applyFill="1"/>
    <xf fontId="7" fillId="2" borderId="2" numFmtId="16" xfId="0" applyNumberFormat="1" applyFont="1" applyFill="1" applyBorder="1" applyAlignment="1">
      <alignment horizontal="justify" vertical="top" wrapText="1"/>
    </xf>
    <xf fontId="8" fillId="2" borderId="2" numFmtId="0" xfId="0" applyFont="1" applyFill="1" applyBorder="1" applyAlignment="1">
      <alignment wrapText="1"/>
    </xf>
    <xf fontId="8" fillId="2" borderId="2" numFmtId="0" xfId="0" applyFont="1" applyFill="1" applyBorder="1" applyAlignment="1">
      <alignment horizontal="right" wrapText="1"/>
    </xf>
    <xf fontId="7" fillId="2" borderId="2" numFmtId="49" xfId="0" applyNumberFormat="1" applyFont="1" applyFill="1" applyBorder="1" applyAlignment="1">
      <alignment horizontal="center"/>
    </xf>
    <xf fontId="7" fillId="2" borderId="2" numFmtId="49" xfId="0" applyNumberFormat="1" applyFont="1" applyFill="1" applyBorder="1" applyAlignment="1">
      <alignment horizontal="center" vertical="top" wrapText="1"/>
    </xf>
    <xf fontId="7" fillId="2" borderId="9" numFmtId="160" xfId="1" applyNumberFormat="1" applyFont="1" applyFill="1" applyBorder="1" applyAlignment="1">
      <alignment horizontal="right" shrinkToFit="1"/>
    </xf>
    <xf fontId="7" fillId="2" borderId="2" numFmtId="49" xfId="0" applyNumberFormat="1" applyFont="1" applyFill="1" applyBorder="1" applyAlignment="1">
      <alignment horizontal="right" vertical="top" wrapText="1"/>
    </xf>
    <xf fontId="10" fillId="2" borderId="0" numFmtId="0" xfId="0" applyFont="1" applyFill="1"/>
    <xf fontId="7" fillId="2" borderId="6" numFmtId="0" xfId="0" applyFont="1" applyFill="1" applyBorder="1" applyAlignment="1">
      <alignment horizontal="center" vertical="top" wrapText="1"/>
    </xf>
    <xf fontId="7" fillId="2" borderId="7" numFmtId="0" xfId="0" applyFont="1" applyFill="1" applyBorder="1" applyAlignment="1">
      <alignment horizontal="center" vertical="top" wrapText="1"/>
    </xf>
    <xf fontId="7" fillId="2" borderId="7" numFmtId="0" xfId="0" applyFont="1" applyFill="1" applyBorder="1" applyAlignment="1">
      <alignment horizontal="justify" vertical="top" wrapText="1"/>
    </xf>
    <xf fontId="7" fillId="2" borderId="7" numFmtId="0" xfId="0" applyFont="1" applyFill="1" applyBorder="1" applyAlignment="1">
      <alignment horizontal="right" vertical="top" wrapText="1"/>
    </xf>
    <xf fontId="7" fillId="2" borderId="8" numFmtId="0" xfId="0" applyFont="1" applyFill="1" applyBorder="1" applyAlignment="1">
      <alignment horizontal="center" vertical="top" wrapText="1"/>
    </xf>
    <xf fontId="7" fillId="2" borderId="8" numFmtId="0" xfId="0" applyFont="1" applyFill="1" applyBorder="1" applyAlignment="1">
      <alignment horizontal="justify" vertical="top" wrapText="1"/>
    </xf>
    <xf fontId="7" fillId="2" borderId="6" numFmtId="16" xfId="0" applyNumberFormat="1" applyFont="1" applyFill="1" applyBorder="1" applyAlignment="1">
      <alignment horizontal="justify" vertical="top" wrapText="1"/>
    </xf>
    <xf fontId="7" fillId="2" borderId="7" numFmtId="16" xfId="0" applyNumberFormat="1" applyFont="1" applyFill="1" applyBorder="1" applyAlignment="1">
      <alignment horizontal="justify" vertical="top" wrapText="1"/>
    </xf>
    <xf fontId="7" fillId="2" borderId="8" numFmtId="16" xfId="0" applyNumberFormat="1" applyFont="1" applyFill="1" applyBorder="1" applyAlignment="1">
      <alignment horizontal="justify" vertical="top" wrapText="1"/>
    </xf>
    <xf fontId="7" fillId="2" borderId="7" numFmtId="16" xfId="0" applyNumberFormat="1" applyFont="1" applyFill="1" applyBorder="1" applyAlignment="1">
      <alignment horizontal="right" vertical="top" wrapText="1"/>
    </xf>
    <xf fontId="7" fillId="2" borderId="6" numFmtId="49" xfId="0" applyNumberFormat="1" applyFont="1" applyFill="1" applyBorder="1" applyAlignment="1">
      <alignment horizontal="center" vertical="top" wrapText="1"/>
    </xf>
    <xf fontId="7" fillId="2" borderId="7" numFmtId="49" xfId="0" applyNumberFormat="1" applyFont="1" applyFill="1" applyBorder="1" applyAlignment="1">
      <alignment horizontal="center" vertical="top" wrapText="1"/>
    </xf>
    <xf fontId="7" fillId="2" borderId="2" numFmtId="49" xfId="0" applyNumberFormat="1" applyFont="1" applyFill="1" applyBorder="1" applyAlignment="1">
      <alignment horizontal="center" vertical="center"/>
    </xf>
    <xf fontId="7" fillId="2" borderId="8" numFmtId="49" xfId="0" applyNumberFormat="1" applyFont="1" applyFill="1" applyBorder="1" applyAlignment="1">
      <alignment horizontal="center" vertical="top" wrapText="1"/>
    </xf>
    <xf fontId="7" fillId="2" borderId="2" numFmtId="0" xfId="0" applyFont="1" applyFill="1" applyBorder="1" applyAlignment="1">
      <alignment horizontal="center" vertical="top"/>
    </xf>
    <xf fontId="2" fillId="2" borderId="10" numFmtId="0" xfId="0" applyFont="1" applyFill="1" applyBorder="1" applyAlignment="1">
      <alignment wrapText="1"/>
    </xf>
    <xf fontId="2" fillId="2" borderId="0" numFmtId="0" xfId="0" applyFont="1" applyFill="1" applyAlignment="1">
      <alignment wrapText="1"/>
    </xf>
    <xf fontId="7" fillId="2" borderId="6" numFmtId="0" xfId="0" applyFont="1" applyFill="1" applyBorder="1" applyAlignment="1">
      <alignment vertical="top" wrapText="1"/>
    </xf>
    <xf fontId="7" fillId="2" borderId="7" numFmtId="0" xfId="0" applyFont="1" applyFill="1" applyBorder="1" applyAlignment="1">
      <alignment vertical="top" wrapText="1"/>
    </xf>
    <xf fontId="7" fillId="2" borderId="8" numFmtId="0" xfId="0" applyFont="1" applyFill="1" applyBorder="1" applyAlignment="1">
      <alignment vertical="top" wrapText="1"/>
    </xf>
    <xf fontId="7" fillId="2" borderId="2" numFmtId="49" xfId="0" applyNumberFormat="1" applyFont="1" applyFill="1" applyBorder="1" applyAlignment="1">
      <alignment horizontal="right"/>
    </xf>
    <xf fontId="1" fillId="0" borderId="0" numFmtId="0" xfId="1" applyFont="1"/>
    <xf fontId="1" fillId="0" borderId="0" numFmtId="0" xfId="1" applyFont="1" applyAlignment="1">
      <alignment vertical="top" wrapText="1"/>
    </xf>
    <xf fontId="2" fillId="0" borderId="0" numFmtId="0" xfId="1" applyFont="1" applyAlignment="1">
      <alignment horizontal="right" vertical="center" wrapText="1"/>
    </xf>
    <xf fontId="2" fillId="0" borderId="0" numFmtId="0" xfId="1" applyFont="1" applyAlignment="1">
      <alignment horizontal="center" vertical="center" wrapText="1"/>
    </xf>
    <xf fontId="2" fillId="0" borderId="11" numFmtId="0" xfId="1" applyFont="1" applyBorder="1" applyAlignment="1">
      <alignment horizontal="center" vertical="center" wrapText="1"/>
    </xf>
    <xf fontId="2" fillId="0" borderId="12" numFmtId="0" xfId="1" applyFont="1" applyBorder="1" applyAlignment="1">
      <alignment horizontal="center" vertical="center" wrapText="1"/>
    </xf>
    <xf fontId="2" fillId="0" borderId="13" numFmtId="0" xfId="1" applyFont="1" applyBorder="1" applyAlignment="1">
      <alignment horizontal="center" vertical="center" wrapText="1"/>
    </xf>
    <xf fontId="2" fillId="0" borderId="14" numFmtId="0" xfId="1" applyFont="1" applyBorder="1" applyAlignment="1">
      <alignment vertical="top" wrapText="1"/>
    </xf>
    <xf fontId="2" fillId="0" borderId="15" numFmtId="0" xfId="1" applyFont="1" applyBorder="1" applyAlignment="1">
      <alignment vertical="top" wrapText="1"/>
    </xf>
    <xf fontId="2" fillId="0" borderId="16" numFmtId="0" xfId="1" applyFont="1" applyBorder="1" applyAlignment="1">
      <alignment vertical="top" wrapText="1"/>
    </xf>
    <xf fontId="2" fillId="0" borderId="17" numFmtId="0" xfId="1" applyFont="1" applyBorder="1" applyAlignment="1">
      <alignment vertical="top" wrapText="1"/>
    </xf>
    <xf fontId="2" fillId="0" borderId="18" numFmtId="0" xfId="1" applyFont="1" applyBorder="1" applyAlignment="1">
      <alignment vertical="top" wrapText="1"/>
    </xf>
    <xf fontId="2" fillId="0" borderId="19" numFmtId="0" xfId="1" applyFont="1" applyBorder="1" applyAlignment="1">
      <alignment vertical="top" wrapText="1"/>
    </xf>
    <xf fontId="11" fillId="0" borderId="17" numFmtId="0" xfId="1" applyFont="1" applyBorder="1" applyAlignment="1">
      <alignment vertical="top" wrapText="1"/>
    </xf>
    <xf fontId="1" fillId="0" borderId="18" numFmtId="0" xfId="1" applyFont="1" applyBorder="1" applyAlignment="1">
      <alignment vertical="top" wrapText="1"/>
    </xf>
    <xf fontId="1" fillId="0" borderId="19" numFmtId="0" xfId="1" applyFont="1" applyBorder="1" applyAlignment="1">
      <alignment vertical="top" wrapText="1"/>
    </xf>
    <xf fontId="11" fillId="0" borderId="20" numFmtId="0" xfId="1" applyFont="1" applyBorder="1" applyAlignment="1">
      <alignment vertical="top" wrapText="1"/>
    </xf>
    <xf fontId="1" fillId="0" borderId="21" numFmtId="0" xfId="1" applyFont="1" applyBorder="1" applyAlignment="1">
      <alignment vertical="top" wrapText="1"/>
    </xf>
    <xf fontId="1" fillId="0" borderId="22" numFmtId="0" xfId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00B050"/>
    <outlinePr applyStyles="0" summaryBelow="1" summaryRight="1" showOutlineSymbols="1"/>
    <pageSetUpPr autoPageBreaks="1" fitToPage="1"/>
  </sheetPr>
  <sheetViews>
    <sheetView zoomScale="70" workbookViewId="0">
      <pane xSplit="2" ySplit="7" topLeftCell="C8" activePane="bottomRight" state="frozen"/>
      <selection activeCell="D7" activeCellId="0" sqref="D7"/>
    </sheetView>
  </sheetViews>
  <sheetFormatPr defaultRowHeight="20.25" customHeight="1" outlineLevelCol="1"/>
  <cols>
    <col customWidth="1" min="1" max="1" style="2" width="10"/>
    <col customWidth="1" min="2" max="2" style="1" width="47.42578125"/>
    <col customWidth="1" min="3" max="3" outlineLevel="1" style="1" width="37.85546875"/>
    <col customWidth="1" min="4" max="4" outlineLevel="1" style="1" width="14.42578125"/>
    <col bestFit="1" customWidth="1" min="5" max="5" outlineLevel="1" style="1" width="23"/>
    <col bestFit="1" customWidth="1" min="6" max="6" style="1" width="21.5703125"/>
    <col bestFit="1" customWidth="1" min="7" max="7" style="1" width="24"/>
    <col bestFit="1" customWidth="1" min="8" max="8" style="3" width="21.42578125"/>
    <col customWidth="1" min="9" max="9" style="3" width="21.140625"/>
    <col bestFit="1" customWidth="1" min="10" max="10" style="3" width="21.5703125"/>
    <col bestFit="1" customWidth="1" min="11" max="11" style="4" width="21.5703125"/>
    <col bestFit="1" customWidth="1" min="12" max="13" style="5" width="21.5703125"/>
    <col bestFit="1" customWidth="1" min="14" max="14" style="1" width="21.5703125"/>
    <col min="15" max="16384" style="1" width="9.140625"/>
  </cols>
  <sheetData>
    <row r="1" s="6" customFormat="1" ht="20.25" customHeight="1">
      <c r="A1" s="6" t="s">
        <v>0</v>
      </c>
      <c r="B1" s="7"/>
      <c r="C1" s="7"/>
      <c r="H1" s="8"/>
      <c r="I1" s="8"/>
      <c r="J1" s="8"/>
      <c r="K1" s="9"/>
      <c r="L1" s="10"/>
      <c r="M1" s="11" t="s">
        <v>1</v>
      </c>
      <c r="N1" s="11"/>
      <c r="O1" s="6"/>
      <c r="P1" s="6"/>
      <c r="Q1" s="6"/>
      <c r="R1" s="6"/>
    </row>
    <row r="2" s="6" customFormat="1" ht="20.25" customHeight="1">
      <c r="A2" s="12"/>
      <c r="B2" s="6"/>
      <c r="C2" s="6"/>
      <c r="D2" s="6"/>
      <c r="E2" s="6"/>
      <c r="F2" s="6"/>
      <c r="G2" s="6"/>
      <c r="H2" s="8"/>
      <c r="I2" s="13"/>
      <c r="J2" s="13"/>
      <c r="K2" s="14"/>
      <c r="L2" s="15"/>
      <c r="M2" s="11" t="s">
        <v>2</v>
      </c>
      <c r="N2" s="11"/>
      <c r="O2" s="6"/>
      <c r="P2" s="6"/>
      <c r="Q2" s="6"/>
      <c r="R2" s="6"/>
    </row>
    <row r="3" s="6" customFormat="1" ht="20.25" customHeight="1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6"/>
      <c r="P3" s="6"/>
      <c r="Q3" s="6"/>
      <c r="R3" s="6"/>
    </row>
    <row r="4" s="6" customFormat="1" ht="20.2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6"/>
      <c r="R4" s="6"/>
    </row>
    <row r="5" ht="35.25" customHeight="1">
      <c r="A5" s="19" t="s">
        <v>4</v>
      </c>
      <c r="B5" s="20" t="s">
        <v>5</v>
      </c>
      <c r="C5" s="20"/>
      <c r="D5" s="20" t="s">
        <v>6</v>
      </c>
      <c r="E5" s="21" t="s">
        <v>7</v>
      </c>
      <c r="F5" s="22"/>
      <c r="G5" s="22"/>
      <c r="H5" s="22"/>
      <c r="I5" s="22"/>
      <c r="J5" s="22"/>
      <c r="K5" s="22"/>
      <c r="L5" s="22"/>
      <c r="M5" s="22"/>
      <c r="N5" s="23"/>
    </row>
    <row r="6" ht="20.25" customHeight="1">
      <c r="A6" s="19"/>
      <c r="B6" s="20"/>
      <c r="C6" s="20"/>
      <c r="D6" s="24" t="s">
        <v>8</v>
      </c>
      <c r="E6" s="24" t="s">
        <v>9</v>
      </c>
      <c r="F6" s="24">
        <v>2017</v>
      </c>
      <c r="G6" s="24">
        <v>2018</v>
      </c>
      <c r="H6" s="25">
        <v>2019</v>
      </c>
      <c r="I6" s="25">
        <v>2020</v>
      </c>
      <c r="J6" s="25">
        <v>2021</v>
      </c>
      <c r="K6" s="26">
        <v>2022</v>
      </c>
      <c r="L6" s="25">
        <v>2023</v>
      </c>
      <c r="M6" s="25">
        <v>2024</v>
      </c>
      <c r="N6" s="24">
        <v>2025</v>
      </c>
    </row>
    <row r="7" ht="20.25" customHeight="1">
      <c r="A7" s="27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9">
        <v>8</v>
      </c>
      <c r="I7" s="30">
        <v>9</v>
      </c>
      <c r="J7" s="30">
        <v>10</v>
      </c>
      <c r="K7" s="31">
        <v>11</v>
      </c>
      <c r="L7" s="30">
        <v>12</v>
      </c>
      <c r="M7" s="30">
        <v>13</v>
      </c>
      <c r="N7" s="32">
        <v>14</v>
      </c>
    </row>
    <row r="8" s="33" customFormat="1" ht="18.75" customHeight="1">
      <c r="A8" s="25"/>
      <c r="B8" s="34" t="s">
        <v>10</v>
      </c>
      <c r="C8" s="35" t="s">
        <v>11</v>
      </c>
      <c r="D8" s="36"/>
      <c r="E8" s="37">
        <f>E9+E10+E23</f>
        <v>14041965.061394801</v>
      </c>
      <c r="F8" s="37">
        <f t="shared" ref="F8:N8" si="0">F9+F10+F23</f>
        <v>1246616.1297200001</v>
      </c>
      <c r="G8" s="37">
        <f t="shared" si="0"/>
        <v>1500011.3680300002</v>
      </c>
      <c r="H8" s="37">
        <f t="shared" si="0"/>
        <v>1411844.7015899997</v>
      </c>
      <c r="I8" s="37">
        <f t="shared" si="0"/>
        <v>1471934.4991799998</v>
      </c>
      <c r="J8" s="37">
        <f t="shared" si="0"/>
        <v>1416335.8960000002</v>
      </c>
      <c r="K8" s="38">
        <f t="shared" si="0"/>
        <v>1449795.0317899999</v>
      </c>
      <c r="L8" s="37">
        <f t="shared" si="0"/>
        <v>1933782.9520000003</v>
      </c>
      <c r="M8" s="37">
        <f t="shared" si="0"/>
        <v>1807276.0498600001</v>
      </c>
      <c r="N8" s="37">
        <f t="shared" si="0"/>
        <v>1804368.4332248003</v>
      </c>
    </row>
    <row r="9" s="33" customFormat="1" ht="33.600000000000001">
      <c r="A9" s="25"/>
      <c r="B9" s="34"/>
      <c r="C9" s="35" t="s">
        <v>12</v>
      </c>
      <c r="D9" s="39"/>
      <c r="E9" s="37">
        <f>SUM(F9:N9)</f>
        <v>0</v>
      </c>
      <c r="F9" s="37">
        <f>F29</f>
        <v>0</v>
      </c>
      <c r="G9" s="37">
        <f t="shared" ref="G9:N9" si="1">G29</f>
        <v>0</v>
      </c>
      <c r="H9" s="37">
        <f t="shared" si="1"/>
        <v>0</v>
      </c>
      <c r="I9" s="37">
        <f t="shared" si="1"/>
        <v>0</v>
      </c>
      <c r="J9" s="37">
        <f t="shared" si="1"/>
        <v>0</v>
      </c>
      <c r="K9" s="38">
        <f t="shared" si="1"/>
        <v>0</v>
      </c>
      <c r="L9" s="37">
        <f t="shared" si="1"/>
        <v>0</v>
      </c>
      <c r="M9" s="37">
        <f t="shared" si="1"/>
        <v>0</v>
      </c>
      <c r="N9" s="37">
        <f t="shared" si="1"/>
        <v>0</v>
      </c>
    </row>
    <row r="10" s="33" customFormat="1" ht="33.600000000000001">
      <c r="A10" s="25"/>
      <c r="B10" s="34"/>
      <c r="C10" s="35" t="s">
        <v>13</v>
      </c>
      <c r="D10" s="39"/>
      <c r="E10" s="37">
        <f>F10+G10+H10+I10+J10+K10+L10+M10+N10</f>
        <v>13757508.482430002</v>
      </c>
      <c r="F10" s="37">
        <f t="shared" ref="F10:K10" si="2">F30+F46+F124+F200+F273+F371+F444</f>
        <v>1222497.9797200002</v>
      </c>
      <c r="G10" s="37">
        <f t="shared" si="2"/>
        <v>1461923.8432300002</v>
      </c>
      <c r="H10" s="37">
        <f t="shared" si="2"/>
        <v>1375034.3413699998</v>
      </c>
      <c r="I10" s="37">
        <f t="shared" si="2"/>
        <v>1435334.4991799998</v>
      </c>
      <c r="J10" s="37">
        <f t="shared" si="2"/>
        <v>1388855.8960000002</v>
      </c>
      <c r="K10" s="38">
        <f t="shared" si="2"/>
        <v>1421215.83179</v>
      </c>
      <c r="L10" s="37">
        <f>L30+L46+L124+L200+L273+L371+L444</f>
        <v>1904060.5840000003</v>
      </c>
      <c r="M10" s="37">
        <f t="shared" ref="M10:N10" si="3">M30+M46+M124+M200+M273+M371+M444</f>
        <v>1776364.7871400001</v>
      </c>
      <c r="N10" s="37">
        <f t="shared" si="3"/>
        <v>1772220.7200000002</v>
      </c>
    </row>
    <row r="11" s="33" customFormat="1" ht="33.600000000000001">
      <c r="A11" s="25"/>
      <c r="B11" s="34"/>
      <c r="C11" s="35" t="s">
        <v>13</v>
      </c>
      <c r="D11" s="39" t="s">
        <v>14</v>
      </c>
      <c r="E11" s="37">
        <f>K11+L11+M11+N11</f>
        <v>11056.42928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8">
        <f>K201+K274+K372</f>
        <v>1910</v>
      </c>
      <c r="L11" s="37">
        <f>L201+L274+L372</f>
        <v>5912.5</v>
      </c>
      <c r="M11" s="37">
        <f>M201+M274+M372</f>
        <v>1399.5</v>
      </c>
      <c r="N11" s="37">
        <f>N201+N274+N372</f>
        <v>1834.4292800000001</v>
      </c>
    </row>
    <row r="12" s="33" customFormat="1" ht="33.600000000000001">
      <c r="A12" s="25"/>
      <c r="B12" s="34"/>
      <c r="C12" s="35" t="s">
        <v>13</v>
      </c>
      <c r="D12" s="39" t="s">
        <v>15</v>
      </c>
      <c r="E12" s="37">
        <f t="shared" ref="E12:E27" si="4">SUM(F12:N12)</f>
        <v>9630</v>
      </c>
      <c r="F12" s="37">
        <f t="shared" ref="F12:N12" si="5">F125+F275</f>
        <v>0</v>
      </c>
      <c r="G12" s="37">
        <f t="shared" si="5"/>
        <v>0</v>
      </c>
      <c r="H12" s="37">
        <f t="shared" si="5"/>
        <v>0</v>
      </c>
      <c r="I12" s="37">
        <f t="shared" si="5"/>
        <v>9630</v>
      </c>
      <c r="J12" s="37">
        <f t="shared" si="5"/>
        <v>0</v>
      </c>
      <c r="K12" s="38">
        <f t="shared" si="5"/>
        <v>0</v>
      </c>
      <c r="L12" s="37">
        <f t="shared" si="5"/>
        <v>0</v>
      </c>
      <c r="M12" s="37">
        <f t="shared" si="5"/>
        <v>0</v>
      </c>
      <c r="N12" s="37">
        <f t="shared" si="5"/>
        <v>0</v>
      </c>
    </row>
    <row r="13" s="33" customFormat="1" ht="33.600000000000001">
      <c r="A13" s="25"/>
      <c r="B13" s="34"/>
      <c r="C13" s="35" t="s">
        <v>13</v>
      </c>
      <c r="D13" s="39" t="s">
        <v>16</v>
      </c>
      <c r="E13" s="37">
        <f t="shared" si="4"/>
        <v>0</v>
      </c>
      <c r="F13" s="37">
        <f>F126</f>
        <v>0</v>
      </c>
      <c r="G13" s="37">
        <f t="shared" ref="G13:N13" si="6">G126</f>
        <v>0</v>
      </c>
      <c r="H13" s="37">
        <f t="shared" si="6"/>
        <v>0</v>
      </c>
      <c r="I13" s="37">
        <f t="shared" si="6"/>
        <v>0</v>
      </c>
      <c r="J13" s="37">
        <f t="shared" si="6"/>
        <v>0</v>
      </c>
      <c r="K13" s="38">
        <f t="shared" si="6"/>
        <v>0</v>
      </c>
      <c r="L13" s="37">
        <f t="shared" si="6"/>
        <v>0</v>
      </c>
      <c r="M13" s="37">
        <f t="shared" si="6"/>
        <v>0</v>
      </c>
      <c r="N13" s="37">
        <f t="shared" si="6"/>
        <v>0</v>
      </c>
    </row>
    <row r="14" s="33" customFormat="1" ht="33.600000000000001">
      <c r="A14" s="25"/>
      <c r="B14" s="34"/>
      <c r="C14" s="35" t="s">
        <v>13</v>
      </c>
      <c r="D14" s="39" t="s">
        <v>17</v>
      </c>
      <c r="E14" s="37">
        <f t="shared" si="4"/>
        <v>277692.48032999999</v>
      </c>
      <c r="F14" s="37">
        <f t="shared" ref="F14:N14" si="7">F47+F127+F203+F276+F373</f>
        <v>19785.557959999998</v>
      </c>
      <c r="G14" s="37">
        <f t="shared" si="7"/>
        <v>23050</v>
      </c>
      <c r="H14" s="37">
        <f t="shared" si="7"/>
        <v>12500</v>
      </c>
      <c r="I14" s="37">
        <f t="shared" si="7"/>
        <v>4702.6946200000002</v>
      </c>
      <c r="J14" s="37">
        <f t="shared" si="7"/>
        <v>5000</v>
      </c>
      <c r="K14" s="38">
        <f t="shared" si="7"/>
        <v>31432.813750000001</v>
      </c>
      <c r="L14" s="37">
        <f t="shared" si="7"/>
        <v>81387.813999999998</v>
      </c>
      <c r="M14" s="37">
        <f t="shared" si="7"/>
        <v>49916.799999999996</v>
      </c>
      <c r="N14" s="37">
        <f t="shared" si="7"/>
        <v>49916.799999999996</v>
      </c>
    </row>
    <row r="15" s="33" customFormat="1" ht="33.600000000000001">
      <c r="A15" s="40"/>
      <c r="B15" s="34"/>
      <c r="C15" s="35" t="s">
        <v>13</v>
      </c>
      <c r="D15" s="39" t="s">
        <v>18</v>
      </c>
      <c r="E15" s="37">
        <f t="shared" si="4"/>
        <v>88599.881570000012</v>
      </c>
      <c r="F15" s="37">
        <f t="shared" ref="F15:N15" si="8">F48+F128+F206+F374</f>
        <v>11287.031219999999</v>
      </c>
      <c r="G15" s="37">
        <f t="shared" si="8"/>
        <v>55007.183109999998</v>
      </c>
      <c r="H15" s="37">
        <f t="shared" si="8"/>
        <v>17414.071370000001</v>
      </c>
      <c r="I15" s="37">
        <f t="shared" si="8"/>
        <v>4891.5958700000001</v>
      </c>
      <c r="J15" s="37">
        <f t="shared" si="8"/>
        <v>0</v>
      </c>
      <c r="K15" s="38">
        <f t="shared" si="8"/>
        <v>0</v>
      </c>
      <c r="L15" s="37">
        <f t="shared" si="8"/>
        <v>0</v>
      </c>
      <c r="M15" s="37">
        <f t="shared" si="8"/>
        <v>0</v>
      </c>
      <c r="N15" s="37">
        <f t="shared" si="8"/>
        <v>0</v>
      </c>
    </row>
    <row r="16" s="33" customFormat="1" ht="33.600000000000001">
      <c r="A16" s="25"/>
      <c r="B16" s="34"/>
      <c r="C16" s="35" t="s">
        <v>13</v>
      </c>
      <c r="D16" s="39" t="s">
        <v>19</v>
      </c>
      <c r="E16" s="37">
        <f t="shared" si="4"/>
        <v>3609.1999999999998</v>
      </c>
      <c r="F16" s="37">
        <f t="shared" ref="F16:N16" si="9">F49+F375</f>
        <v>706.5</v>
      </c>
      <c r="G16" s="37">
        <f t="shared" si="9"/>
        <v>1000</v>
      </c>
      <c r="H16" s="37">
        <f t="shared" si="9"/>
        <v>1000</v>
      </c>
      <c r="I16" s="37">
        <f t="shared" si="9"/>
        <v>302.69999999999999</v>
      </c>
      <c r="J16" s="37">
        <f t="shared" si="9"/>
        <v>600</v>
      </c>
      <c r="K16" s="38">
        <f t="shared" si="9"/>
        <v>0</v>
      </c>
      <c r="L16" s="37">
        <f t="shared" si="9"/>
        <v>0</v>
      </c>
      <c r="M16" s="37">
        <f t="shared" si="9"/>
        <v>0</v>
      </c>
      <c r="N16" s="37">
        <f t="shared" si="9"/>
        <v>0</v>
      </c>
    </row>
    <row r="17" s="33" customFormat="1" ht="36" customHeight="1">
      <c r="A17" s="25"/>
      <c r="B17" s="34"/>
      <c r="C17" s="35" t="s">
        <v>13</v>
      </c>
      <c r="D17" s="39" t="s">
        <v>20</v>
      </c>
      <c r="E17" s="37">
        <f t="shared" si="4"/>
        <v>27795.643</v>
      </c>
      <c r="F17" s="37">
        <f t="shared" ref="F17:N17" si="10">F50+F129+F277+F376</f>
        <v>1140</v>
      </c>
      <c r="G17" s="37">
        <f t="shared" si="10"/>
        <v>6723</v>
      </c>
      <c r="H17" s="37">
        <f t="shared" si="10"/>
        <v>3207</v>
      </c>
      <c r="I17" s="37">
        <f t="shared" si="10"/>
        <v>250</v>
      </c>
      <c r="J17" s="37">
        <f t="shared" si="10"/>
        <v>4181.8860000000004</v>
      </c>
      <c r="K17" s="38">
        <f t="shared" si="10"/>
        <v>6388.857</v>
      </c>
      <c r="L17" s="37">
        <f t="shared" si="10"/>
        <v>1968.3</v>
      </c>
      <c r="M17" s="37">
        <f t="shared" si="10"/>
        <v>1968.3</v>
      </c>
      <c r="N17" s="37">
        <f t="shared" si="10"/>
        <v>1968.3</v>
      </c>
    </row>
    <row r="18" s="33" customFormat="1" ht="33.600000000000001">
      <c r="A18" s="25"/>
      <c r="B18" s="34"/>
      <c r="C18" s="35" t="s">
        <v>13</v>
      </c>
      <c r="D18" s="39" t="s">
        <v>21</v>
      </c>
      <c r="E18" s="37">
        <f t="shared" si="4"/>
        <v>13209461.398700001</v>
      </c>
      <c r="F18" s="37">
        <f t="shared" ref="F18:N18" si="11">F30+F51+F130+F202+F278+F377+F445</f>
        <v>1185353.8905399998</v>
      </c>
      <c r="G18" s="37">
        <f t="shared" si="11"/>
        <v>1369269.6601200001</v>
      </c>
      <c r="H18" s="37">
        <f t="shared" si="11"/>
        <v>1321464.7699999998</v>
      </c>
      <c r="I18" s="37">
        <f t="shared" si="11"/>
        <v>1375390.6733600001</v>
      </c>
      <c r="J18" s="37">
        <f t="shared" si="11"/>
        <v>1339748.5200000003</v>
      </c>
      <c r="K18" s="38">
        <f t="shared" si="11"/>
        <v>1375688.7075399999</v>
      </c>
      <c r="L18" s="37">
        <f t="shared" si="11"/>
        <v>1809354.27</v>
      </c>
      <c r="M18" s="37">
        <f t="shared" si="11"/>
        <v>1718667.4871400001</v>
      </c>
      <c r="N18" s="37">
        <f t="shared" si="11"/>
        <v>1714523.4199999999</v>
      </c>
    </row>
    <row r="19" s="33" customFormat="1" ht="33.600000000000001">
      <c r="A19" s="25"/>
      <c r="B19" s="34"/>
      <c r="C19" s="35" t="s">
        <v>13</v>
      </c>
      <c r="D19" s="39" t="s">
        <v>22</v>
      </c>
      <c r="E19" s="37">
        <f t="shared" si="4"/>
        <v>15401.6535</v>
      </c>
      <c r="F19" s="37">
        <f>F205</f>
        <v>1870</v>
      </c>
      <c r="G19" s="37">
        <f t="shared" ref="G19:N19" si="12">G205</f>
        <v>3000</v>
      </c>
      <c r="H19" s="37">
        <f t="shared" si="12"/>
        <v>1600</v>
      </c>
      <c r="I19" s="37">
        <f t="shared" si="12"/>
        <v>2400</v>
      </c>
      <c r="J19" s="37">
        <f t="shared" si="12"/>
        <v>1300</v>
      </c>
      <c r="K19" s="38">
        <f t="shared" si="12"/>
        <v>1355.6534999999999</v>
      </c>
      <c r="L19" s="37">
        <f t="shared" si="12"/>
        <v>1292</v>
      </c>
      <c r="M19" s="37">
        <f t="shared" si="12"/>
        <v>1292</v>
      </c>
      <c r="N19" s="37">
        <f t="shared" si="12"/>
        <v>1292</v>
      </c>
    </row>
    <row r="20" s="33" customFormat="1" ht="33.600000000000001">
      <c r="A20" s="25"/>
      <c r="B20" s="34"/>
      <c r="C20" s="35" t="s">
        <v>13</v>
      </c>
      <c r="D20" s="39" t="s">
        <v>23</v>
      </c>
      <c r="E20" s="37">
        <f t="shared" si="4"/>
        <v>103745.27333</v>
      </c>
      <c r="F20" s="37">
        <f>F279+F378</f>
        <v>1275</v>
      </c>
      <c r="G20" s="37">
        <f>G279+G378</f>
        <v>1874</v>
      </c>
      <c r="H20" s="37">
        <f>H279+H378</f>
        <v>15300</v>
      </c>
      <c r="I20" s="37">
        <f>I279+I378</f>
        <v>36926.783329999998</v>
      </c>
      <c r="J20" s="37">
        <f>J279+J378+J446</f>
        <v>37813.490000000005</v>
      </c>
      <c r="K20" s="38">
        <f>K378+K455</f>
        <v>2648</v>
      </c>
      <c r="L20" s="37">
        <f t="shared" ref="L20:N20" si="13">L378+L455</f>
        <v>2636</v>
      </c>
      <c r="M20" s="37">
        <f t="shared" si="13"/>
        <v>2636</v>
      </c>
      <c r="N20" s="37">
        <f t="shared" si="13"/>
        <v>2636</v>
      </c>
    </row>
    <row r="21" s="33" customFormat="1" ht="33.600000000000001">
      <c r="A21" s="25"/>
      <c r="B21" s="34"/>
      <c r="C21" s="35" t="s">
        <v>13</v>
      </c>
      <c r="D21" s="39" t="s">
        <v>24</v>
      </c>
      <c r="E21" s="37">
        <f t="shared" si="4"/>
        <v>6600.5</v>
      </c>
      <c r="F21" s="37">
        <f t="shared" ref="F21:L21" si="14">F52+F131+F204+F280+F379</f>
        <v>1080</v>
      </c>
      <c r="G21" s="37">
        <f t="shared" si="14"/>
        <v>2000</v>
      </c>
      <c r="H21" s="37">
        <f t="shared" si="14"/>
        <v>2548.5</v>
      </c>
      <c r="I21" s="37">
        <f t="shared" si="14"/>
        <v>800</v>
      </c>
      <c r="J21" s="37">
        <f t="shared" si="14"/>
        <v>172</v>
      </c>
      <c r="K21" s="38">
        <f t="shared" si="14"/>
        <v>0</v>
      </c>
      <c r="L21" s="37">
        <f t="shared" si="14"/>
        <v>0</v>
      </c>
      <c r="M21" s="37">
        <v>0</v>
      </c>
      <c r="N21" s="37">
        <f>N52+N131+N204+N280+N379</f>
        <v>0</v>
      </c>
    </row>
    <row r="22" s="33" customFormat="1" ht="33.600000000000001">
      <c r="A22" s="25"/>
      <c r="B22" s="34"/>
      <c r="C22" s="35" t="s">
        <v>13</v>
      </c>
      <c r="D22" s="39" t="s">
        <v>25</v>
      </c>
      <c r="E22" s="37">
        <f t="shared" si="4"/>
        <v>40.052</v>
      </c>
      <c r="F22" s="37">
        <f>F380</f>
        <v>0</v>
      </c>
      <c r="G22" s="37">
        <f t="shared" ref="G22:N22" si="15">G380</f>
        <v>0</v>
      </c>
      <c r="H22" s="37">
        <f t="shared" si="15"/>
        <v>0</v>
      </c>
      <c r="I22" s="37">
        <f t="shared" si="15"/>
        <v>40.052</v>
      </c>
      <c r="J22" s="37">
        <f t="shared" si="15"/>
        <v>0</v>
      </c>
      <c r="K22" s="38">
        <v>0</v>
      </c>
      <c r="L22" s="37">
        <v>0</v>
      </c>
      <c r="M22" s="37">
        <f t="shared" si="15"/>
        <v>0</v>
      </c>
      <c r="N22" s="37">
        <f t="shared" si="15"/>
        <v>0</v>
      </c>
    </row>
    <row r="23" s="33" customFormat="1" ht="33.600000000000001">
      <c r="A23" s="25"/>
      <c r="B23" s="34"/>
      <c r="C23" s="35" t="s">
        <v>26</v>
      </c>
      <c r="D23" s="39"/>
      <c r="E23" s="37">
        <f t="shared" si="4"/>
        <v>284456.57896480005</v>
      </c>
      <c r="F23" s="37">
        <f t="shared" ref="F23:N23" si="16">F53+F132+F207+F281+F381+F447</f>
        <v>24118.150000000001</v>
      </c>
      <c r="G23" s="37">
        <f t="shared" si="16"/>
        <v>38087.524799999999</v>
      </c>
      <c r="H23" s="37">
        <f t="shared" si="16"/>
        <v>36810.360220000002</v>
      </c>
      <c r="I23" s="37">
        <f t="shared" si="16"/>
        <v>36600</v>
      </c>
      <c r="J23" s="37">
        <f t="shared" si="16"/>
        <v>27480</v>
      </c>
      <c r="K23" s="38">
        <f t="shared" si="16"/>
        <v>28579.200000000001</v>
      </c>
      <c r="L23" s="37">
        <f t="shared" si="16"/>
        <v>29722.368000000002</v>
      </c>
      <c r="M23" s="37">
        <f t="shared" si="16"/>
        <v>30911.262720000002</v>
      </c>
      <c r="N23" s="37">
        <f t="shared" si="16"/>
        <v>32147.713224800005</v>
      </c>
    </row>
    <row r="24" s="33" customFormat="1" ht="43.5" customHeight="1">
      <c r="A24" s="25"/>
      <c r="B24" s="34"/>
      <c r="C24" s="35" t="s">
        <v>27</v>
      </c>
      <c r="D24" s="39"/>
      <c r="E24" s="37">
        <f t="shared" si="4"/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8">
        <v>0</v>
      </c>
      <c r="L24" s="37">
        <v>0</v>
      </c>
      <c r="M24" s="37">
        <v>0</v>
      </c>
      <c r="N24" s="37">
        <v>0</v>
      </c>
    </row>
    <row r="25" s="33" customFormat="1" ht="39" customHeight="1">
      <c r="A25" s="25"/>
      <c r="B25" s="34"/>
      <c r="C25" s="35" t="s">
        <v>28</v>
      </c>
      <c r="D25" s="39"/>
      <c r="E25" s="37">
        <f t="shared" si="4"/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8">
        <v>0</v>
      </c>
      <c r="L25" s="37">
        <v>0</v>
      </c>
      <c r="M25" s="37">
        <v>0</v>
      </c>
      <c r="N25" s="37">
        <v>0</v>
      </c>
    </row>
    <row r="26" s="33" customFormat="1" ht="39" customHeight="1">
      <c r="A26" s="25"/>
      <c r="B26" s="34"/>
      <c r="C26" s="35" t="s">
        <v>29</v>
      </c>
      <c r="D26" s="39"/>
      <c r="E26" s="37">
        <f t="shared" si="4"/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8">
        <v>0</v>
      </c>
      <c r="L26" s="37">
        <v>0</v>
      </c>
      <c r="M26" s="37">
        <v>0</v>
      </c>
      <c r="N26" s="37">
        <v>0</v>
      </c>
    </row>
    <row r="27" s="33" customFormat="1" ht="60" customHeight="1">
      <c r="A27" s="25"/>
      <c r="B27" s="34"/>
      <c r="C27" s="35" t="s">
        <v>30</v>
      </c>
      <c r="D27" s="39"/>
      <c r="E27" s="37">
        <f t="shared" si="4"/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8">
        <v>0</v>
      </c>
      <c r="L27" s="37">
        <v>0</v>
      </c>
      <c r="M27" s="37">
        <v>0</v>
      </c>
      <c r="N27" s="37">
        <v>0</v>
      </c>
    </row>
    <row r="28" ht="18.75" customHeight="1">
      <c r="A28" s="25" t="s">
        <v>31</v>
      </c>
      <c r="B28" s="34" t="s">
        <v>32</v>
      </c>
      <c r="C28" s="35" t="s">
        <v>11</v>
      </c>
      <c r="D28" s="36"/>
      <c r="E28" s="37">
        <f>E29+E30</f>
        <v>313100.84301999997</v>
      </c>
      <c r="F28" s="37">
        <f t="shared" ref="F28:N28" si="17">F29+F30</f>
        <v>36162.690439999998</v>
      </c>
      <c r="G28" s="37">
        <f t="shared" si="17"/>
        <v>38067.677920000002</v>
      </c>
      <c r="H28" s="37">
        <f t="shared" si="17"/>
        <v>37140.599999999999</v>
      </c>
      <c r="I28" s="37">
        <f t="shared" si="17"/>
        <v>37322.277780000004</v>
      </c>
      <c r="J28" s="37">
        <v>36565.885999999999</v>
      </c>
      <c r="K28" s="38">
        <f t="shared" si="17"/>
        <v>26173.810880000001</v>
      </c>
      <c r="L28" s="37">
        <f t="shared" si="17"/>
        <v>33889.299999999996</v>
      </c>
      <c r="M28" s="37">
        <f t="shared" si="17"/>
        <v>33889.299999999996</v>
      </c>
      <c r="N28" s="37">
        <f t="shared" si="17"/>
        <v>33889.299999999996</v>
      </c>
    </row>
    <row r="29" ht="33.600000000000001">
      <c r="A29" s="25"/>
      <c r="B29" s="34"/>
      <c r="C29" s="35" t="s">
        <v>12</v>
      </c>
      <c r="D29" s="36"/>
      <c r="E29" s="37">
        <f t="shared" ref="E29:E30" si="18">E37</f>
        <v>0</v>
      </c>
      <c r="F29" s="37">
        <f t="shared" ref="F29:N30" si="19">F37</f>
        <v>0</v>
      </c>
      <c r="G29" s="37">
        <f t="shared" si="19"/>
        <v>0</v>
      </c>
      <c r="H29" s="37">
        <f t="shared" si="19"/>
        <v>0</v>
      </c>
      <c r="I29" s="37">
        <f t="shared" si="19"/>
        <v>0</v>
      </c>
      <c r="J29" s="37">
        <v>0</v>
      </c>
      <c r="K29" s="38">
        <f t="shared" si="19"/>
        <v>0</v>
      </c>
      <c r="L29" s="37">
        <f t="shared" si="19"/>
        <v>0</v>
      </c>
      <c r="M29" s="37">
        <f t="shared" si="19"/>
        <v>0</v>
      </c>
      <c r="N29" s="37">
        <f t="shared" si="19"/>
        <v>0</v>
      </c>
    </row>
    <row r="30" ht="33.600000000000001">
      <c r="A30" s="25"/>
      <c r="B30" s="34"/>
      <c r="C30" s="35" t="s">
        <v>13</v>
      </c>
      <c r="D30" s="39" t="s">
        <v>21</v>
      </c>
      <c r="E30" s="37">
        <f t="shared" si="18"/>
        <v>313100.84301999997</v>
      </c>
      <c r="F30" s="37">
        <f t="shared" si="19"/>
        <v>36162.690439999998</v>
      </c>
      <c r="G30" s="37">
        <f t="shared" si="19"/>
        <v>38067.677920000002</v>
      </c>
      <c r="H30" s="37">
        <f t="shared" si="19"/>
        <v>37140.599999999999</v>
      </c>
      <c r="I30" s="37">
        <f t="shared" si="19"/>
        <v>37322.277780000004</v>
      </c>
      <c r="J30" s="37">
        <v>36565.885999999999</v>
      </c>
      <c r="K30" s="38">
        <f t="shared" si="19"/>
        <v>26173.810880000001</v>
      </c>
      <c r="L30" s="37">
        <f t="shared" si="19"/>
        <v>33889.299999999996</v>
      </c>
      <c r="M30" s="37">
        <f t="shared" si="19"/>
        <v>33889.299999999996</v>
      </c>
      <c r="N30" s="37">
        <f t="shared" si="19"/>
        <v>33889.299999999996</v>
      </c>
    </row>
    <row r="31" ht="33.600000000000001">
      <c r="A31" s="25"/>
      <c r="B31" s="34"/>
      <c r="C31" s="35" t="s">
        <v>26</v>
      </c>
      <c r="D31" s="39"/>
      <c r="E31" s="37">
        <f t="shared" ref="E31:E43" si="20">SUM(F31:N31)</f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8">
        <v>0</v>
      </c>
      <c r="L31" s="37">
        <v>0</v>
      </c>
      <c r="M31" s="37">
        <v>0</v>
      </c>
      <c r="N31" s="37">
        <v>0</v>
      </c>
    </row>
    <row r="32" ht="40.5" customHeight="1">
      <c r="A32" s="25"/>
      <c r="B32" s="34"/>
      <c r="C32" s="35" t="s">
        <v>33</v>
      </c>
      <c r="D32" s="39"/>
      <c r="E32" s="37">
        <f t="shared" si="20"/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8">
        <v>0</v>
      </c>
      <c r="L32" s="37">
        <v>0</v>
      </c>
      <c r="M32" s="37">
        <v>0</v>
      </c>
      <c r="N32" s="37">
        <v>0</v>
      </c>
    </row>
    <row r="33" ht="43.5" customHeight="1">
      <c r="A33" s="25"/>
      <c r="B33" s="34"/>
      <c r="C33" s="35" t="s">
        <v>28</v>
      </c>
      <c r="D33" s="39"/>
      <c r="E33" s="37">
        <f t="shared" si="20"/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8">
        <v>0</v>
      </c>
      <c r="L33" s="37">
        <v>0</v>
      </c>
      <c r="M33" s="37">
        <v>0</v>
      </c>
      <c r="N33" s="37">
        <v>0</v>
      </c>
    </row>
    <row r="34" ht="41.25" customHeight="1">
      <c r="A34" s="25"/>
      <c r="B34" s="34"/>
      <c r="C34" s="35" t="s">
        <v>29</v>
      </c>
      <c r="D34" s="39"/>
      <c r="E34" s="37">
        <f t="shared" si="20"/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8">
        <v>0</v>
      </c>
      <c r="L34" s="37">
        <v>0</v>
      </c>
      <c r="M34" s="37">
        <v>0</v>
      </c>
      <c r="N34" s="37">
        <v>0</v>
      </c>
    </row>
    <row r="35" ht="59.25" customHeight="1">
      <c r="A35" s="25"/>
      <c r="B35" s="34"/>
      <c r="C35" s="35" t="s">
        <v>30</v>
      </c>
      <c r="D35" s="39"/>
      <c r="E35" s="37">
        <f t="shared" si="20"/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8">
        <v>0</v>
      </c>
      <c r="L35" s="37">
        <v>0</v>
      </c>
      <c r="M35" s="37">
        <v>0</v>
      </c>
      <c r="N35" s="37">
        <v>0</v>
      </c>
    </row>
    <row r="36" ht="18.75" customHeight="1">
      <c r="A36" s="25" t="s">
        <v>34</v>
      </c>
      <c r="B36" s="34" t="s">
        <v>35</v>
      </c>
      <c r="C36" s="35" t="s">
        <v>11</v>
      </c>
      <c r="D36" s="36"/>
      <c r="E36" s="37">
        <f t="shared" si="20"/>
        <v>313100.84301999997</v>
      </c>
      <c r="F36" s="37">
        <f>F37+F38</f>
        <v>36162.690439999998</v>
      </c>
      <c r="G36" s="37">
        <f t="shared" ref="G36:N36" si="21">G37+G38</f>
        <v>38067.677920000002</v>
      </c>
      <c r="H36" s="37">
        <f t="shared" si="21"/>
        <v>37140.599999999999</v>
      </c>
      <c r="I36" s="37">
        <f t="shared" si="21"/>
        <v>37322.277780000004</v>
      </c>
      <c r="J36" s="37">
        <v>36565.885999999999</v>
      </c>
      <c r="K36" s="38">
        <f t="shared" si="21"/>
        <v>26173.810880000001</v>
      </c>
      <c r="L36" s="37">
        <f t="shared" si="21"/>
        <v>33889.299999999996</v>
      </c>
      <c r="M36" s="37">
        <f t="shared" si="21"/>
        <v>33889.299999999996</v>
      </c>
      <c r="N36" s="37">
        <f t="shared" si="21"/>
        <v>33889.299999999996</v>
      </c>
    </row>
    <row r="37" ht="33.600000000000001">
      <c r="A37" s="25"/>
      <c r="B37" s="34"/>
      <c r="C37" s="35" t="s">
        <v>12</v>
      </c>
      <c r="D37" s="36"/>
      <c r="E37" s="37">
        <f t="shared" si="20"/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8">
        <v>0</v>
      </c>
      <c r="L37" s="37">
        <v>0</v>
      </c>
      <c r="M37" s="37">
        <v>0</v>
      </c>
      <c r="N37" s="37">
        <v>0</v>
      </c>
    </row>
    <row r="38" ht="33.600000000000001">
      <c r="A38" s="25"/>
      <c r="B38" s="34"/>
      <c r="C38" s="35" t="s">
        <v>13</v>
      </c>
      <c r="D38" s="39" t="s">
        <v>21</v>
      </c>
      <c r="E38" s="37">
        <f t="shared" si="20"/>
        <v>313100.84301999997</v>
      </c>
      <c r="F38" s="37">
        <v>36162.690439999998</v>
      </c>
      <c r="G38" s="37">
        <v>38067.677920000002</v>
      </c>
      <c r="H38" s="37">
        <v>37140.599999999999</v>
      </c>
      <c r="I38" s="37">
        <v>37322.277780000004</v>
      </c>
      <c r="J38" s="37">
        <v>36565.885999999999</v>
      </c>
      <c r="K38" s="38">
        <v>26173.810880000001</v>
      </c>
      <c r="L38" s="37">
        <v>33889.299999999996</v>
      </c>
      <c r="M38" s="37">
        <v>33889.299999999996</v>
      </c>
      <c r="N38" s="37">
        <v>33889.299999999996</v>
      </c>
    </row>
    <row r="39" ht="33.600000000000001">
      <c r="A39" s="25"/>
      <c r="B39" s="34"/>
      <c r="C39" s="35" t="s">
        <v>26</v>
      </c>
      <c r="D39" s="39"/>
      <c r="E39" s="37">
        <f t="shared" si="20"/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8">
        <v>0</v>
      </c>
      <c r="L39" s="37">
        <v>0</v>
      </c>
      <c r="M39" s="37">
        <v>0</v>
      </c>
      <c r="N39" s="37">
        <v>0</v>
      </c>
    </row>
    <row r="40" ht="40.5" customHeight="1">
      <c r="A40" s="25"/>
      <c r="B40" s="34"/>
      <c r="C40" s="35" t="s">
        <v>33</v>
      </c>
      <c r="D40" s="39"/>
      <c r="E40" s="37">
        <f t="shared" si="20"/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8">
        <v>0</v>
      </c>
      <c r="L40" s="37">
        <v>0</v>
      </c>
      <c r="M40" s="37">
        <v>0</v>
      </c>
      <c r="N40" s="37">
        <v>0</v>
      </c>
    </row>
    <row r="41" ht="40.5" customHeight="1">
      <c r="A41" s="25"/>
      <c r="B41" s="34"/>
      <c r="C41" s="35" t="s">
        <v>28</v>
      </c>
      <c r="D41" s="39"/>
      <c r="E41" s="37">
        <f t="shared" si="20"/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8">
        <v>0</v>
      </c>
      <c r="L41" s="37">
        <v>0</v>
      </c>
      <c r="M41" s="37">
        <v>0</v>
      </c>
      <c r="N41" s="37">
        <v>0</v>
      </c>
    </row>
    <row r="42" ht="38.25" customHeight="1">
      <c r="A42" s="25"/>
      <c r="B42" s="34"/>
      <c r="C42" s="35" t="s">
        <v>29</v>
      </c>
      <c r="D42" s="39"/>
      <c r="E42" s="37">
        <f t="shared" si="20"/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8">
        <v>0</v>
      </c>
      <c r="L42" s="37">
        <v>0</v>
      </c>
      <c r="M42" s="37">
        <v>0</v>
      </c>
      <c r="N42" s="37">
        <v>0</v>
      </c>
    </row>
    <row r="43" ht="60" customHeight="1">
      <c r="A43" s="25"/>
      <c r="B43" s="34"/>
      <c r="C43" s="35" t="s">
        <v>30</v>
      </c>
      <c r="D43" s="39"/>
      <c r="E43" s="37">
        <f t="shared" si="20"/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8">
        <v>0</v>
      </c>
      <c r="L43" s="37">
        <v>0</v>
      </c>
      <c r="M43" s="37">
        <v>0</v>
      </c>
      <c r="N43" s="37">
        <v>0</v>
      </c>
    </row>
    <row r="44" ht="18.75" customHeight="1">
      <c r="A44" s="41" t="s">
        <v>36</v>
      </c>
      <c r="B44" s="34" t="s">
        <v>37</v>
      </c>
      <c r="C44" s="35" t="s">
        <v>11</v>
      </c>
      <c r="D44" s="36"/>
      <c r="E44" s="37">
        <f>E46+E53</f>
        <v>11466879.380307199</v>
      </c>
      <c r="F44" s="37">
        <f t="shared" ref="F44:N44" si="22">F46+F53</f>
        <v>1119412.6111599999</v>
      </c>
      <c r="G44" s="37">
        <f t="shared" si="22"/>
        <v>1245839.8458700001</v>
      </c>
      <c r="H44" s="37">
        <f t="shared" si="22"/>
        <v>1197641.0485999999</v>
      </c>
      <c r="I44" s="37">
        <f t="shared" si="22"/>
        <v>1225832.6314100001</v>
      </c>
      <c r="J44" s="37">
        <v>1232099.4200000002</v>
      </c>
      <c r="K44" s="38">
        <f t="shared" si="22"/>
        <v>1238070.3677399999</v>
      </c>
      <c r="L44" s="37">
        <f t="shared" si="22"/>
        <v>1464734.469</v>
      </c>
      <c r="M44" s="37">
        <f t="shared" si="22"/>
        <v>1373684.6878200001</v>
      </c>
      <c r="N44" s="37">
        <f t="shared" si="22"/>
        <v>1369564.2987072</v>
      </c>
    </row>
    <row r="45" ht="33.600000000000001">
      <c r="A45" s="41"/>
      <c r="B45" s="34"/>
      <c r="C45" s="35" t="s">
        <v>12</v>
      </c>
      <c r="D45" s="36"/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8">
        <v>0</v>
      </c>
      <c r="L45" s="37">
        <v>0</v>
      </c>
      <c r="M45" s="37">
        <v>0</v>
      </c>
      <c r="N45" s="37">
        <v>0</v>
      </c>
    </row>
    <row r="46" ht="33.600000000000001">
      <c r="A46" s="41"/>
      <c r="B46" s="34"/>
      <c r="C46" s="35" t="s">
        <v>13</v>
      </c>
      <c r="D46" s="39"/>
      <c r="E46" s="37">
        <f>SUM(E47:E52)</f>
        <v>11397990.453919999</v>
      </c>
      <c r="F46" s="37">
        <f t="shared" ref="F46:N46" si="23">SUM(F47:F52)</f>
        <v>1106422.6111599999</v>
      </c>
      <c r="G46" s="37">
        <f t="shared" si="23"/>
        <v>1232839.8458700001</v>
      </c>
      <c r="H46" s="37">
        <f t="shared" si="23"/>
        <v>1184641.0485999999</v>
      </c>
      <c r="I46" s="37">
        <f t="shared" si="23"/>
        <v>1212832.6314100001</v>
      </c>
      <c r="J46" s="37">
        <v>1228979.4200000002</v>
      </c>
      <c r="K46" s="38">
        <f>K47+K50+K51</f>
        <v>1234825.5677399999</v>
      </c>
      <c r="L46" s="37">
        <f t="shared" si="23"/>
        <v>1461359.8770000001</v>
      </c>
      <c r="M46" s="37">
        <f t="shared" si="23"/>
        <v>1370175.1121400001</v>
      </c>
      <c r="N46" s="37">
        <f t="shared" si="23"/>
        <v>1365914.3400000001</v>
      </c>
    </row>
    <row r="47" ht="33.600000000000001">
      <c r="A47" s="41"/>
      <c r="B47" s="34"/>
      <c r="C47" s="35" t="s">
        <v>13</v>
      </c>
      <c r="D47" s="39" t="s">
        <v>17</v>
      </c>
      <c r="E47" s="37">
        <f t="shared" ref="E47:E53" si="24">SUM(F47:N47)</f>
        <v>24640.62168</v>
      </c>
      <c r="F47" s="37">
        <f>F87</f>
        <v>5999.192</v>
      </c>
      <c r="G47" s="37">
        <f t="shared" ref="G47:N47" si="25">G87</f>
        <v>10850</v>
      </c>
      <c r="H47" s="37">
        <f t="shared" si="25"/>
        <v>4000</v>
      </c>
      <c r="I47" s="37">
        <f t="shared" si="25"/>
        <v>974.41560000000004</v>
      </c>
      <c r="J47" s="37">
        <v>2000</v>
      </c>
      <c r="K47" s="38">
        <f t="shared" si="25"/>
        <v>437.01407999999998</v>
      </c>
      <c r="L47" s="37">
        <f t="shared" si="25"/>
        <v>380</v>
      </c>
      <c r="M47" s="37">
        <f t="shared" si="25"/>
        <v>0</v>
      </c>
      <c r="N47" s="37">
        <f t="shared" si="25"/>
        <v>0</v>
      </c>
    </row>
    <row r="48" ht="33.600000000000001">
      <c r="A48" s="42"/>
      <c r="B48" s="34"/>
      <c r="C48" s="35" t="s">
        <v>13</v>
      </c>
      <c r="D48" s="39" t="s">
        <v>18</v>
      </c>
      <c r="E48" s="37">
        <f t="shared" si="24"/>
        <v>10686.401109999999</v>
      </c>
      <c r="F48" s="37">
        <f>F70+F88</f>
        <v>0</v>
      </c>
      <c r="G48" s="37">
        <f t="shared" ref="G48:N48" si="26">G70+G88</f>
        <v>2956.3987000000002</v>
      </c>
      <c r="H48" s="37">
        <f t="shared" si="26"/>
        <v>4256.2803100000001</v>
      </c>
      <c r="I48" s="37">
        <f t="shared" si="26"/>
        <v>3473.7221</v>
      </c>
      <c r="J48" s="37">
        <v>0</v>
      </c>
      <c r="K48" s="38">
        <f t="shared" si="26"/>
        <v>0</v>
      </c>
      <c r="L48" s="37">
        <f t="shared" si="26"/>
        <v>0</v>
      </c>
      <c r="M48" s="37">
        <f t="shared" si="26"/>
        <v>0</v>
      </c>
      <c r="N48" s="37">
        <f t="shared" si="26"/>
        <v>0</v>
      </c>
    </row>
    <row r="49" ht="33.600000000000001">
      <c r="A49" s="41"/>
      <c r="B49" s="34"/>
      <c r="C49" s="35" t="s">
        <v>13</v>
      </c>
      <c r="D49" s="39" t="s">
        <v>19</v>
      </c>
      <c r="E49" s="37">
        <f t="shared" si="24"/>
        <v>0</v>
      </c>
      <c r="F49" s="37">
        <f t="shared" ref="F49:F50" si="27">F89</f>
        <v>0</v>
      </c>
      <c r="G49" s="37">
        <f t="shared" ref="G49:N50" si="28">G89</f>
        <v>0</v>
      </c>
      <c r="H49" s="37">
        <f t="shared" si="28"/>
        <v>0</v>
      </c>
      <c r="I49" s="37">
        <f t="shared" si="28"/>
        <v>0</v>
      </c>
      <c r="J49" s="37">
        <v>0</v>
      </c>
      <c r="K49" s="38">
        <f t="shared" si="28"/>
        <v>0</v>
      </c>
      <c r="L49" s="37">
        <f t="shared" si="28"/>
        <v>0</v>
      </c>
      <c r="M49" s="37">
        <f t="shared" si="28"/>
        <v>0</v>
      </c>
      <c r="N49" s="37">
        <f t="shared" si="28"/>
        <v>0</v>
      </c>
    </row>
    <row r="50" ht="33.600000000000001">
      <c r="A50" s="41"/>
      <c r="B50" s="34"/>
      <c r="C50" s="35" t="s">
        <v>13</v>
      </c>
      <c r="D50" s="39" t="s">
        <v>20</v>
      </c>
      <c r="E50" s="37">
        <f t="shared" si="24"/>
        <v>20672.643</v>
      </c>
      <c r="F50" s="37">
        <f t="shared" si="27"/>
        <v>1140</v>
      </c>
      <c r="G50" s="37">
        <f t="shared" si="28"/>
        <v>1140</v>
      </c>
      <c r="H50" s="37">
        <f t="shared" si="28"/>
        <v>1667</v>
      </c>
      <c r="I50" s="37">
        <f t="shared" si="28"/>
        <v>250</v>
      </c>
      <c r="J50" s="37">
        <v>4181.8860000000004</v>
      </c>
      <c r="K50" s="38">
        <f t="shared" si="28"/>
        <v>6388.857</v>
      </c>
      <c r="L50" s="37">
        <f t="shared" si="28"/>
        <v>1968.3</v>
      </c>
      <c r="M50" s="37">
        <f t="shared" si="28"/>
        <v>1968.3</v>
      </c>
      <c r="N50" s="37">
        <f t="shared" si="28"/>
        <v>1968.3</v>
      </c>
    </row>
    <row r="51" ht="33.600000000000001">
      <c r="A51" s="41"/>
      <c r="B51" s="34"/>
      <c r="C51" s="35" t="s">
        <v>13</v>
      </c>
      <c r="D51" s="39" t="s">
        <v>21</v>
      </c>
      <c r="E51" s="37">
        <f t="shared" si="24"/>
        <v>11341990.78813</v>
      </c>
      <c r="F51" s="37">
        <f>F60+F69+F78+F91+F100+F108+F116</f>
        <v>1099283.4191599998</v>
      </c>
      <c r="G51" s="37">
        <f t="shared" ref="G51:N51" si="29">G60+G69+G78+G91+G100+G108+G116</f>
        <v>1217893.4471700001</v>
      </c>
      <c r="H51" s="37">
        <f t="shared" si="29"/>
        <v>1174717.7682899998</v>
      </c>
      <c r="I51" s="37">
        <f t="shared" si="29"/>
        <v>1208134.4937100001</v>
      </c>
      <c r="J51" s="37">
        <v>1222797.5340000002</v>
      </c>
      <c r="K51" s="38">
        <f t="shared" si="29"/>
        <v>1227999.6966599999</v>
      </c>
      <c r="L51" s="37">
        <f t="shared" si="29"/>
        <v>1459011.577</v>
      </c>
      <c r="M51" s="37">
        <f t="shared" si="29"/>
        <v>1368206.8121400001</v>
      </c>
      <c r="N51" s="37">
        <f t="shared" si="29"/>
        <v>1363946.04</v>
      </c>
    </row>
    <row r="52" ht="33.600000000000001">
      <c r="A52" s="41"/>
      <c r="B52" s="34"/>
      <c r="C52" s="35" t="s">
        <v>13</v>
      </c>
      <c r="D52" s="39" t="s">
        <v>24</v>
      </c>
      <c r="E52" s="37">
        <f t="shared" si="24"/>
        <v>0</v>
      </c>
      <c r="F52" s="37">
        <f>F92</f>
        <v>0</v>
      </c>
      <c r="G52" s="37">
        <f t="shared" ref="G52:N52" si="30">G92</f>
        <v>0</v>
      </c>
      <c r="H52" s="37">
        <f t="shared" si="30"/>
        <v>0</v>
      </c>
      <c r="I52" s="37">
        <f t="shared" si="30"/>
        <v>0</v>
      </c>
      <c r="J52" s="37">
        <v>0</v>
      </c>
      <c r="K52" s="38">
        <f t="shared" si="30"/>
        <v>0</v>
      </c>
      <c r="L52" s="37">
        <f t="shared" si="30"/>
        <v>0</v>
      </c>
      <c r="M52" s="37">
        <f t="shared" si="30"/>
        <v>0</v>
      </c>
      <c r="N52" s="37">
        <f t="shared" si="30"/>
        <v>0</v>
      </c>
    </row>
    <row r="53" ht="33.600000000000001">
      <c r="A53" s="41"/>
      <c r="B53" s="34"/>
      <c r="C53" s="35" t="s">
        <v>26</v>
      </c>
      <c r="D53" s="39"/>
      <c r="E53" s="37">
        <f t="shared" si="24"/>
        <v>68888.926387200001</v>
      </c>
      <c r="F53" s="37">
        <f>F93+F109</f>
        <v>12990</v>
      </c>
      <c r="G53" s="37">
        <f t="shared" ref="G53:N53" si="31">G93+G109</f>
        <v>13000</v>
      </c>
      <c r="H53" s="37">
        <f t="shared" si="31"/>
        <v>13000</v>
      </c>
      <c r="I53" s="37">
        <f t="shared" si="31"/>
        <v>13000</v>
      </c>
      <c r="J53" s="37">
        <v>3120</v>
      </c>
      <c r="K53" s="38">
        <f t="shared" si="31"/>
        <v>3244.8000000000002</v>
      </c>
      <c r="L53" s="37">
        <f t="shared" si="31"/>
        <v>3374.5920000000001</v>
      </c>
      <c r="M53" s="37">
        <f t="shared" si="31"/>
        <v>3509.5756800000004</v>
      </c>
      <c r="N53" s="37">
        <f t="shared" si="31"/>
        <v>3649.9587072000004</v>
      </c>
    </row>
    <row r="54" ht="40.5" customHeight="1">
      <c r="A54" s="41"/>
      <c r="B54" s="34"/>
      <c r="C54" s="35" t="s">
        <v>33</v>
      </c>
      <c r="D54" s="39"/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8">
        <v>0</v>
      </c>
      <c r="L54" s="37">
        <v>0</v>
      </c>
      <c r="M54" s="37">
        <v>0</v>
      </c>
      <c r="N54" s="37">
        <v>0</v>
      </c>
    </row>
    <row r="55" ht="39" customHeight="1">
      <c r="A55" s="41"/>
      <c r="B55" s="34"/>
      <c r="C55" s="35" t="s">
        <v>28</v>
      </c>
      <c r="D55" s="39"/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8">
        <v>0</v>
      </c>
      <c r="L55" s="37">
        <v>0</v>
      </c>
      <c r="M55" s="37">
        <v>0</v>
      </c>
      <c r="N55" s="37">
        <v>0</v>
      </c>
    </row>
    <row r="56" ht="38.25" customHeight="1">
      <c r="A56" s="41"/>
      <c r="B56" s="34"/>
      <c r="C56" s="35" t="s">
        <v>29</v>
      </c>
      <c r="D56" s="39"/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8">
        <v>0</v>
      </c>
      <c r="L56" s="37">
        <v>0</v>
      </c>
      <c r="M56" s="37">
        <v>0</v>
      </c>
      <c r="N56" s="37">
        <v>0</v>
      </c>
    </row>
    <row r="57" ht="59.25" customHeight="1">
      <c r="A57" s="41"/>
      <c r="B57" s="34"/>
      <c r="C57" s="35" t="s">
        <v>30</v>
      </c>
      <c r="D57" s="39"/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8">
        <v>0</v>
      </c>
      <c r="L57" s="37">
        <v>0</v>
      </c>
      <c r="M57" s="37">
        <v>0</v>
      </c>
      <c r="N57" s="37">
        <v>0</v>
      </c>
    </row>
    <row r="58" s="33" customFormat="1" ht="18.75" customHeight="1">
      <c r="A58" s="43" t="s">
        <v>38</v>
      </c>
      <c r="B58" s="44" t="s">
        <v>39</v>
      </c>
      <c r="C58" s="35" t="s">
        <v>11</v>
      </c>
      <c r="D58" s="36"/>
      <c r="E58" s="37">
        <f>E60</f>
        <v>0</v>
      </c>
      <c r="F58" s="37">
        <f>F60</f>
        <v>0</v>
      </c>
      <c r="G58" s="37">
        <f>G60</f>
        <v>0</v>
      </c>
      <c r="H58" s="37">
        <f>H60</f>
        <v>0</v>
      </c>
      <c r="I58" s="37">
        <f>I60</f>
        <v>0</v>
      </c>
      <c r="J58" s="37">
        <v>0</v>
      </c>
      <c r="K58" s="38">
        <v>0</v>
      </c>
      <c r="L58" s="37">
        <v>0</v>
      </c>
      <c r="M58" s="37">
        <v>0</v>
      </c>
      <c r="N58" s="37">
        <v>0</v>
      </c>
    </row>
    <row r="59" s="33" customFormat="1" ht="33.600000000000001">
      <c r="A59" s="45"/>
      <c r="B59" s="46"/>
      <c r="C59" s="35" t="s">
        <v>12</v>
      </c>
      <c r="D59" s="39"/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8">
        <v>0</v>
      </c>
      <c r="L59" s="37">
        <v>0</v>
      </c>
      <c r="M59" s="37">
        <v>0</v>
      </c>
      <c r="N59" s="37">
        <v>0</v>
      </c>
    </row>
    <row r="60" s="33" customFormat="1" ht="33.600000000000001">
      <c r="A60" s="45"/>
      <c r="B60" s="46"/>
      <c r="C60" s="35" t="s">
        <v>13</v>
      </c>
      <c r="D60" s="39" t="s">
        <v>21</v>
      </c>
      <c r="E60" s="37">
        <f>SUM(F60:N60)</f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8">
        <v>0</v>
      </c>
      <c r="L60" s="37">
        <v>0</v>
      </c>
      <c r="M60" s="37">
        <v>0</v>
      </c>
      <c r="N60" s="37">
        <v>0</v>
      </c>
    </row>
    <row r="61" s="33" customFormat="1" ht="33.600000000000001">
      <c r="A61" s="45"/>
      <c r="B61" s="46"/>
      <c r="C61" s="35" t="s">
        <v>26</v>
      </c>
      <c r="D61" s="39"/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8">
        <v>0</v>
      </c>
      <c r="L61" s="37">
        <v>0</v>
      </c>
      <c r="M61" s="37">
        <v>0</v>
      </c>
      <c r="N61" s="37">
        <v>0</v>
      </c>
    </row>
    <row r="62" s="33" customFormat="1" ht="40.5" customHeight="1">
      <c r="A62" s="45"/>
      <c r="B62" s="46"/>
      <c r="C62" s="35" t="s">
        <v>33</v>
      </c>
      <c r="D62" s="39"/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8">
        <v>0</v>
      </c>
      <c r="L62" s="37">
        <v>0</v>
      </c>
      <c r="M62" s="37">
        <v>0</v>
      </c>
      <c r="N62" s="37">
        <v>0</v>
      </c>
    </row>
    <row r="63" s="33" customFormat="1" ht="40.5" customHeight="1">
      <c r="A63" s="45"/>
      <c r="B63" s="46"/>
      <c r="C63" s="35" t="s">
        <v>28</v>
      </c>
      <c r="D63" s="39"/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8">
        <v>0</v>
      </c>
      <c r="L63" s="37">
        <v>0</v>
      </c>
      <c r="M63" s="37">
        <v>0</v>
      </c>
      <c r="N63" s="37">
        <v>0</v>
      </c>
    </row>
    <row r="64" s="33" customFormat="1" ht="40.5" customHeight="1">
      <c r="A64" s="45"/>
      <c r="B64" s="46"/>
      <c r="C64" s="35" t="s">
        <v>29</v>
      </c>
      <c r="D64" s="39"/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8">
        <v>0</v>
      </c>
      <c r="L64" s="37">
        <v>0</v>
      </c>
      <c r="M64" s="37">
        <v>0</v>
      </c>
      <c r="N64" s="37">
        <v>0</v>
      </c>
    </row>
    <row r="65" s="33" customFormat="1" ht="57.75" customHeight="1">
      <c r="A65" s="47"/>
      <c r="B65" s="48"/>
      <c r="C65" s="35" t="s">
        <v>30</v>
      </c>
      <c r="D65" s="39"/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8">
        <v>0</v>
      </c>
      <c r="L65" s="37">
        <v>0</v>
      </c>
      <c r="M65" s="37">
        <v>0</v>
      </c>
      <c r="N65" s="37">
        <v>0</v>
      </c>
    </row>
    <row r="66" s="33" customFormat="1" ht="18.75" customHeight="1">
      <c r="A66" s="25" t="s">
        <v>40</v>
      </c>
      <c r="B66" s="34" t="s">
        <v>41</v>
      </c>
      <c r="C66" s="35" t="s">
        <v>11</v>
      </c>
      <c r="D66" s="39"/>
      <c r="E66" s="37">
        <f>E68</f>
        <v>37601.606209999998</v>
      </c>
      <c r="F66" s="37">
        <f t="shared" ref="F66:N66" si="32">F68</f>
        <v>3227.0999999999999</v>
      </c>
      <c r="G66" s="37">
        <f t="shared" si="32"/>
        <v>3480.8062100000002</v>
      </c>
      <c r="H66" s="37">
        <f t="shared" si="32"/>
        <v>4301.3999999999996</v>
      </c>
      <c r="I66" s="37">
        <f t="shared" si="32"/>
        <v>4028.6999999999998</v>
      </c>
      <c r="J66" s="37">
        <v>4189.8000000000002</v>
      </c>
      <c r="K66" s="38">
        <f t="shared" si="32"/>
        <v>4772.3999999999996</v>
      </c>
      <c r="L66" s="37">
        <f t="shared" si="32"/>
        <v>4533.8000000000002</v>
      </c>
      <c r="M66" s="37">
        <f t="shared" si="32"/>
        <v>4533.8000000000002</v>
      </c>
      <c r="N66" s="37">
        <f t="shared" si="32"/>
        <v>4533.8000000000002</v>
      </c>
    </row>
    <row r="67" s="33" customFormat="1" ht="37.5">
      <c r="A67" s="25"/>
      <c r="B67" s="34"/>
      <c r="C67" s="35" t="s">
        <v>12</v>
      </c>
      <c r="D67" s="39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8">
        <v>0</v>
      </c>
      <c r="L67" s="37">
        <v>0</v>
      </c>
      <c r="M67" s="37">
        <v>0</v>
      </c>
      <c r="N67" s="37">
        <v>0</v>
      </c>
    </row>
    <row r="68" s="33" customFormat="1" ht="37.5">
      <c r="A68" s="25"/>
      <c r="B68" s="34"/>
      <c r="C68" s="35" t="s">
        <v>13</v>
      </c>
      <c r="D68" s="39"/>
      <c r="E68" s="37">
        <f>E69+E70</f>
        <v>37601.606209999998</v>
      </c>
      <c r="F68" s="37">
        <f t="shared" ref="F68:N68" si="33">F69+F70</f>
        <v>3227.0999999999999</v>
      </c>
      <c r="G68" s="37">
        <f t="shared" si="33"/>
        <v>3480.8062100000002</v>
      </c>
      <c r="H68" s="37">
        <f t="shared" si="33"/>
        <v>4301.3999999999996</v>
      </c>
      <c r="I68" s="37">
        <f t="shared" si="33"/>
        <v>4028.6999999999998</v>
      </c>
      <c r="J68" s="37">
        <v>4189.8000000000002</v>
      </c>
      <c r="K68" s="38">
        <f t="shared" si="33"/>
        <v>4772.3999999999996</v>
      </c>
      <c r="L68" s="37">
        <f t="shared" si="33"/>
        <v>4533.8000000000002</v>
      </c>
      <c r="M68" s="37">
        <f t="shared" si="33"/>
        <v>4533.8000000000002</v>
      </c>
      <c r="N68" s="37">
        <f t="shared" si="33"/>
        <v>4533.8000000000002</v>
      </c>
    </row>
    <row r="69" s="33" customFormat="1" ht="37.5">
      <c r="A69" s="25"/>
      <c r="B69" s="34"/>
      <c r="C69" s="35" t="s">
        <v>13</v>
      </c>
      <c r="D69" s="39" t="s">
        <v>21</v>
      </c>
      <c r="E69" s="37">
        <f>SUM(F69:N69)</f>
        <v>37601.606209999998</v>
      </c>
      <c r="F69" s="37">
        <v>3227.0999999999999</v>
      </c>
      <c r="G69" s="37">
        <v>3480.8062100000002</v>
      </c>
      <c r="H69" s="37">
        <v>4301.3999999999996</v>
      </c>
      <c r="I69" s="37">
        <v>4028.6999999999998</v>
      </c>
      <c r="J69" s="37">
        <v>4189.8000000000002</v>
      </c>
      <c r="K69" s="38">
        <v>4772.3999999999996</v>
      </c>
      <c r="L69" s="37">
        <v>4533.8000000000002</v>
      </c>
      <c r="M69" s="37">
        <v>4533.8000000000002</v>
      </c>
      <c r="N69" s="37">
        <v>4533.8000000000002</v>
      </c>
    </row>
    <row r="70" s="33" customFormat="1" ht="37.5">
      <c r="A70" s="40"/>
      <c r="B70" s="34"/>
      <c r="C70" s="35" t="s">
        <v>13</v>
      </c>
      <c r="D70" s="39" t="s">
        <v>18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8">
        <v>0</v>
      </c>
      <c r="L70" s="37">
        <v>0</v>
      </c>
      <c r="M70" s="37">
        <v>0</v>
      </c>
      <c r="N70" s="37">
        <v>0</v>
      </c>
    </row>
    <row r="71" s="33" customFormat="1" ht="37.5">
      <c r="A71" s="25"/>
      <c r="B71" s="34"/>
      <c r="C71" s="35" t="s">
        <v>26</v>
      </c>
      <c r="D71" s="39"/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8">
        <v>0</v>
      </c>
      <c r="L71" s="37">
        <v>0</v>
      </c>
      <c r="M71" s="37">
        <v>0</v>
      </c>
      <c r="N71" s="37">
        <v>0</v>
      </c>
    </row>
    <row r="72" s="33" customFormat="1" ht="41.25" customHeight="1">
      <c r="A72" s="25"/>
      <c r="B72" s="34"/>
      <c r="C72" s="35" t="s">
        <v>33</v>
      </c>
      <c r="D72" s="39"/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8">
        <v>0</v>
      </c>
      <c r="L72" s="37">
        <v>0</v>
      </c>
      <c r="M72" s="37">
        <v>0</v>
      </c>
      <c r="N72" s="37">
        <v>0</v>
      </c>
    </row>
    <row r="73" s="33" customFormat="1" ht="39.75" customHeight="1">
      <c r="A73" s="25"/>
      <c r="B73" s="34"/>
      <c r="C73" s="35" t="s">
        <v>28</v>
      </c>
      <c r="D73" s="39"/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8">
        <v>0</v>
      </c>
      <c r="L73" s="37">
        <v>0</v>
      </c>
      <c r="M73" s="37">
        <v>0</v>
      </c>
      <c r="N73" s="37">
        <v>0</v>
      </c>
    </row>
    <row r="74" s="33" customFormat="1" ht="39.75" customHeight="1">
      <c r="A74" s="25"/>
      <c r="B74" s="34"/>
      <c r="C74" s="35" t="s">
        <v>29</v>
      </c>
      <c r="D74" s="39"/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8">
        <v>0</v>
      </c>
      <c r="L74" s="37">
        <v>0</v>
      </c>
      <c r="M74" s="37">
        <v>0</v>
      </c>
      <c r="N74" s="37">
        <v>0</v>
      </c>
    </row>
    <row r="75" s="33" customFormat="1" ht="62.25" customHeight="1">
      <c r="A75" s="25"/>
      <c r="B75" s="34"/>
      <c r="C75" s="35" t="s">
        <v>30</v>
      </c>
      <c r="D75" s="39"/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8">
        <v>0</v>
      </c>
      <c r="L75" s="37">
        <v>0</v>
      </c>
      <c r="M75" s="37">
        <v>0</v>
      </c>
      <c r="N75" s="37">
        <v>0</v>
      </c>
    </row>
    <row r="76" s="33" customFormat="1" ht="18.75" customHeight="1">
      <c r="A76" s="25" t="s">
        <v>42</v>
      </c>
      <c r="B76" s="34" t="s">
        <v>43</v>
      </c>
      <c r="C76" s="35" t="s">
        <v>11</v>
      </c>
      <c r="D76" s="39"/>
      <c r="E76" s="37">
        <f>E78</f>
        <v>0</v>
      </c>
      <c r="F76" s="37">
        <f t="shared" ref="F76:N76" si="34">F78</f>
        <v>0</v>
      </c>
      <c r="G76" s="37">
        <f t="shared" si="34"/>
        <v>0</v>
      </c>
      <c r="H76" s="37">
        <f t="shared" si="34"/>
        <v>0</v>
      </c>
      <c r="I76" s="37">
        <f t="shared" si="34"/>
        <v>0</v>
      </c>
      <c r="J76" s="37">
        <v>0</v>
      </c>
      <c r="K76" s="38">
        <f t="shared" si="34"/>
        <v>0</v>
      </c>
      <c r="L76" s="37">
        <f t="shared" si="34"/>
        <v>0</v>
      </c>
      <c r="M76" s="37">
        <f t="shared" si="34"/>
        <v>0</v>
      </c>
      <c r="N76" s="37">
        <f t="shared" si="34"/>
        <v>0</v>
      </c>
    </row>
    <row r="77" s="33" customFormat="1" ht="37.5">
      <c r="A77" s="25"/>
      <c r="B77" s="34"/>
      <c r="C77" s="35" t="s">
        <v>12</v>
      </c>
      <c r="D77" s="39"/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8">
        <v>0</v>
      </c>
      <c r="L77" s="37">
        <v>0</v>
      </c>
      <c r="M77" s="37">
        <v>0</v>
      </c>
      <c r="N77" s="37">
        <v>0</v>
      </c>
    </row>
    <row r="78" s="33" customFormat="1" ht="37.5">
      <c r="A78" s="25"/>
      <c r="B78" s="34"/>
      <c r="C78" s="35" t="s">
        <v>13</v>
      </c>
      <c r="D78" s="39" t="s">
        <v>21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8">
        <v>0</v>
      </c>
      <c r="L78" s="37">
        <v>0</v>
      </c>
      <c r="M78" s="37">
        <v>0</v>
      </c>
      <c r="N78" s="37">
        <v>0</v>
      </c>
    </row>
    <row r="79" s="33" customFormat="1" ht="37.5">
      <c r="A79" s="25"/>
      <c r="B79" s="34"/>
      <c r="C79" s="35" t="s">
        <v>26</v>
      </c>
      <c r="D79" s="39"/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8">
        <v>0</v>
      </c>
      <c r="L79" s="37">
        <v>0</v>
      </c>
      <c r="M79" s="37">
        <v>0</v>
      </c>
      <c r="N79" s="37">
        <v>0</v>
      </c>
    </row>
    <row r="80" s="33" customFormat="1" ht="37.5" customHeight="1">
      <c r="A80" s="25"/>
      <c r="B80" s="34"/>
      <c r="C80" s="35" t="s">
        <v>27</v>
      </c>
      <c r="D80" s="39"/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8">
        <v>0</v>
      </c>
      <c r="L80" s="37">
        <v>0</v>
      </c>
      <c r="M80" s="37">
        <v>0</v>
      </c>
      <c r="N80" s="37">
        <v>0</v>
      </c>
    </row>
    <row r="81" s="33" customFormat="1" ht="37.5" customHeight="1">
      <c r="A81" s="25"/>
      <c r="B81" s="34"/>
      <c r="C81" s="35" t="s">
        <v>28</v>
      </c>
      <c r="D81" s="39"/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8">
        <v>0</v>
      </c>
      <c r="L81" s="37">
        <v>0</v>
      </c>
      <c r="M81" s="37">
        <v>0</v>
      </c>
      <c r="N81" s="37">
        <v>0</v>
      </c>
    </row>
    <row r="82" s="33" customFormat="1" ht="39" customHeight="1">
      <c r="A82" s="25"/>
      <c r="B82" s="34"/>
      <c r="C82" s="35" t="s">
        <v>29</v>
      </c>
      <c r="D82" s="39"/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8">
        <v>0</v>
      </c>
      <c r="L82" s="37">
        <v>0</v>
      </c>
      <c r="M82" s="37">
        <v>0</v>
      </c>
      <c r="N82" s="37">
        <v>0</v>
      </c>
    </row>
    <row r="83" s="33" customFormat="1" ht="60.75" customHeight="1">
      <c r="A83" s="25"/>
      <c r="B83" s="34"/>
      <c r="C83" s="35" t="s">
        <v>30</v>
      </c>
      <c r="D83" s="39"/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8">
        <v>0</v>
      </c>
      <c r="L83" s="37">
        <v>0</v>
      </c>
      <c r="M83" s="37">
        <v>0</v>
      </c>
      <c r="N83" s="37">
        <v>0</v>
      </c>
    </row>
    <row r="84" s="33" customFormat="1" ht="18.75" customHeight="1">
      <c r="A84" s="25" t="s">
        <v>44</v>
      </c>
      <c r="B84" s="34" t="s">
        <v>45</v>
      </c>
      <c r="C84" s="35" t="s">
        <v>11</v>
      </c>
      <c r="D84" s="39"/>
      <c r="E84" s="37">
        <f>E86+E93</f>
        <v>160641.40923008003</v>
      </c>
      <c r="F84" s="37">
        <f t="shared" ref="F84:N84" si="35">F86+F93</f>
        <v>12951.293799999999</v>
      </c>
      <c r="G84" s="37">
        <f t="shared" si="35"/>
        <v>23132.20865</v>
      </c>
      <c r="H84" s="37">
        <f t="shared" si="35"/>
        <v>20108.780310000002</v>
      </c>
      <c r="I84" s="37">
        <f t="shared" si="35"/>
        <v>23937.626240000001</v>
      </c>
      <c r="J84" s="37">
        <v>13287.386</v>
      </c>
      <c r="K84" s="38">
        <f t="shared" si="35"/>
        <v>13101.571080000002</v>
      </c>
      <c r="L84" s="37">
        <f t="shared" si="35"/>
        <v>18602.292000000001</v>
      </c>
      <c r="M84" s="37">
        <f t="shared" si="35"/>
        <v>18357.275679999999</v>
      </c>
      <c r="N84" s="37">
        <f t="shared" si="35"/>
        <v>18497.6587072</v>
      </c>
    </row>
    <row r="85" s="33" customFormat="1" ht="37.5">
      <c r="A85" s="25"/>
      <c r="B85" s="34"/>
      <c r="C85" s="35" t="s">
        <v>12</v>
      </c>
      <c r="D85" s="39"/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8">
        <v>0</v>
      </c>
      <c r="L85" s="37">
        <v>0</v>
      </c>
      <c r="M85" s="37">
        <v>0</v>
      </c>
      <c r="N85" s="37">
        <v>0</v>
      </c>
    </row>
    <row r="86" s="33" customFormat="1" ht="37.5">
      <c r="A86" s="25"/>
      <c r="B86" s="34"/>
      <c r="C86" s="35" t="s">
        <v>13</v>
      </c>
      <c r="D86" s="39"/>
      <c r="E86" s="37">
        <f>E87+E88+E89+E90+E91+E92</f>
        <v>131752.48284288001</v>
      </c>
      <c r="F86" s="37">
        <f t="shared" ref="F86:N86" si="36">F87+F88+F89+F90+F91+F92</f>
        <v>9961.2937999999995</v>
      </c>
      <c r="G86" s="37">
        <f t="shared" si="36"/>
        <v>20132.20865</v>
      </c>
      <c r="H86" s="37">
        <f t="shared" si="36"/>
        <v>17108.780310000002</v>
      </c>
      <c r="I86" s="37">
        <f t="shared" si="36"/>
        <v>20937.626240000001</v>
      </c>
      <c r="J86" s="37">
        <v>10167.386</v>
      </c>
      <c r="K86" s="38">
        <f t="shared" si="36"/>
        <v>9856.7710800000004</v>
      </c>
      <c r="L86" s="37">
        <f t="shared" si="36"/>
        <v>15227.700000000001</v>
      </c>
      <c r="M86" s="37">
        <f t="shared" si="36"/>
        <v>14847.699999999999</v>
      </c>
      <c r="N86" s="37">
        <f t="shared" si="36"/>
        <v>14847.699999999999</v>
      </c>
    </row>
    <row r="87" s="33" customFormat="1" ht="37.5">
      <c r="A87" s="25"/>
      <c r="B87" s="34"/>
      <c r="C87" s="35" t="s">
        <v>13</v>
      </c>
      <c r="D87" s="39" t="s">
        <v>17</v>
      </c>
      <c r="E87" s="37">
        <v>35962.256448000007</v>
      </c>
      <c r="F87" s="37">
        <v>5999.192</v>
      </c>
      <c r="G87" s="37">
        <v>10850</v>
      </c>
      <c r="H87" s="37">
        <v>4000</v>
      </c>
      <c r="I87" s="37">
        <v>974.41560000000004</v>
      </c>
      <c r="J87" s="37">
        <v>2000</v>
      </c>
      <c r="K87" s="38">
        <v>437.01407999999998</v>
      </c>
      <c r="L87" s="37">
        <v>380</v>
      </c>
      <c r="M87" s="37">
        <v>0</v>
      </c>
      <c r="N87" s="37">
        <v>0</v>
      </c>
    </row>
    <row r="88" s="33" customFormat="1" ht="37.5">
      <c r="A88" s="40"/>
      <c r="B88" s="34"/>
      <c r="C88" s="35" t="s">
        <v>13</v>
      </c>
      <c r="D88" s="39" t="s">
        <v>18</v>
      </c>
      <c r="E88" s="37">
        <v>14519.713230000001</v>
      </c>
      <c r="F88" s="37">
        <v>0</v>
      </c>
      <c r="G88" s="37">
        <v>2956.3987000000002</v>
      </c>
      <c r="H88" s="37">
        <v>4256.2803100000001</v>
      </c>
      <c r="I88" s="37">
        <v>3473.7221</v>
      </c>
      <c r="J88" s="37">
        <v>0</v>
      </c>
      <c r="K88" s="38">
        <v>0</v>
      </c>
      <c r="L88" s="37">
        <v>0</v>
      </c>
      <c r="M88" s="37">
        <v>0</v>
      </c>
      <c r="N88" s="37">
        <v>0</v>
      </c>
    </row>
    <row r="89" s="33" customFormat="1" ht="37.5">
      <c r="A89" s="25"/>
      <c r="B89" s="34"/>
      <c r="C89" s="35" t="s">
        <v>13</v>
      </c>
      <c r="D89" s="39" t="s">
        <v>19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8">
        <v>0</v>
      </c>
      <c r="L89" s="37">
        <v>0</v>
      </c>
      <c r="M89" s="37">
        <v>0</v>
      </c>
      <c r="N89" s="37">
        <v>0</v>
      </c>
    </row>
    <row r="90" s="49" customFormat="1" ht="37.5">
      <c r="A90" s="25"/>
      <c r="B90" s="34"/>
      <c r="C90" s="35" t="s">
        <v>13</v>
      </c>
      <c r="D90" s="39" t="s">
        <v>20</v>
      </c>
      <c r="E90" s="37">
        <f>F90+G90+H90+I90+J90+K90+L90+M90+N90</f>
        <v>20672.643</v>
      </c>
      <c r="F90" s="37">
        <v>1140</v>
      </c>
      <c r="G90" s="37">
        <v>1140</v>
      </c>
      <c r="H90" s="37">
        <v>1667</v>
      </c>
      <c r="I90" s="37">
        <v>250</v>
      </c>
      <c r="J90" s="37">
        <v>4181.8860000000004</v>
      </c>
      <c r="K90" s="38">
        <v>6388.857</v>
      </c>
      <c r="L90" s="37">
        <v>1968.3</v>
      </c>
      <c r="M90" s="37">
        <v>1968.3</v>
      </c>
      <c r="N90" s="37">
        <v>1968.3</v>
      </c>
    </row>
    <row r="91" s="33" customFormat="1" ht="37.5">
      <c r="A91" s="25"/>
      <c r="B91" s="34"/>
      <c r="C91" s="35" t="s">
        <v>13</v>
      </c>
      <c r="D91" s="39" t="s">
        <v>21</v>
      </c>
      <c r="E91" s="37">
        <v>60597.870164879998</v>
      </c>
      <c r="F91" s="37">
        <v>2822.1017999999999</v>
      </c>
      <c r="G91" s="37">
        <v>5185.8099499999998</v>
      </c>
      <c r="H91" s="37">
        <v>7185.5</v>
      </c>
      <c r="I91" s="37">
        <v>16239.48854</v>
      </c>
      <c r="J91" s="37">
        <v>3985.5</v>
      </c>
      <c r="K91" s="38">
        <v>3030.9000000000001</v>
      </c>
      <c r="L91" s="37">
        <v>12879.4</v>
      </c>
      <c r="M91" s="37">
        <v>12879.4</v>
      </c>
      <c r="N91" s="37">
        <v>12879.4</v>
      </c>
    </row>
    <row r="92" s="33" customFormat="1" ht="37.5">
      <c r="A92" s="25"/>
      <c r="B92" s="34"/>
      <c r="C92" s="35" t="s">
        <v>13</v>
      </c>
      <c r="D92" s="39" t="s">
        <v>24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8">
        <v>0</v>
      </c>
      <c r="L92" s="37">
        <v>0</v>
      </c>
      <c r="M92" s="37">
        <v>0</v>
      </c>
      <c r="N92" s="37">
        <v>0</v>
      </c>
    </row>
    <row r="93" s="33" customFormat="1" ht="37.5">
      <c r="A93" s="25"/>
      <c r="B93" s="34"/>
      <c r="C93" s="35" t="s">
        <v>26</v>
      </c>
      <c r="D93" s="39"/>
      <c r="E93" s="37">
        <v>28888.926387200001</v>
      </c>
      <c r="F93" s="37">
        <v>2990</v>
      </c>
      <c r="G93" s="37">
        <v>3000</v>
      </c>
      <c r="H93" s="37">
        <v>3000</v>
      </c>
      <c r="I93" s="37">
        <v>3000</v>
      </c>
      <c r="J93" s="37">
        <v>3120</v>
      </c>
      <c r="K93" s="38">
        <v>3244.8000000000002</v>
      </c>
      <c r="L93" s="37">
        <v>3374.5920000000001</v>
      </c>
      <c r="M93" s="37">
        <v>3509.5756800000004</v>
      </c>
      <c r="N93" s="37">
        <v>3649.9587072000004</v>
      </c>
    </row>
    <row r="94" s="33" customFormat="1" ht="43.5" customHeight="1">
      <c r="A94" s="25"/>
      <c r="B94" s="34"/>
      <c r="C94" s="35" t="s">
        <v>33</v>
      </c>
      <c r="D94" s="39"/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8">
        <v>0</v>
      </c>
      <c r="L94" s="37">
        <v>0</v>
      </c>
      <c r="M94" s="37">
        <v>0</v>
      </c>
      <c r="N94" s="37">
        <v>0</v>
      </c>
    </row>
    <row r="95" s="33" customFormat="1" ht="40.5" customHeight="1">
      <c r="A95" s="25"/>
      <c r="B95" s="34"/>
      <c r="C95" s="35" t="s">
        <v>28</v>
      </c>
      <c r="D95" s="39"/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8">
        <v>0</v>
      </c>
      <c r="L95" s="37">
        <v>0</v>
      </c>
      <c r="M95" s="37">
        <v>0</v>
      </c>
      <c r="N95" s="37">
        <v>0</v>
      </c>
    </row>
    <row r="96" s="33" customFormat="1" ht="38.25" customHeight="1">
      <c r="A96" s="25"/>
      <c r="B96" s="34"/>
      <c r="C96" s="35" t="s">
        <v>29</v>
      </c>
      <c r="D96" s="39"/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8">
        <v>0</v>
      </c>
      <c r="L96" s="37">
        <v>0</v>
      </c>
      <c r="M96" s="37">
        <v>0</v>
      </c>
      <c r="N96" s="37">
        <v>0</v>
      </c>
    </row>
    <row r="97" s="33" customFormat="1" ht="60" customHeight="1">
      <c r="A97" s="25"/>
      <c r="B97" s="34"/>
      <c r="C97" s="35" t="s">
        <v>30</v>
      </c>
      <c r="D97" s="39"/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8">
        <v>0</v>
      </c>
      <c r="L97" s="37">
        <v>0</v>
      </c>
      <c r="M97" s="37">
        <v>0</v>
      </c>
      <c r="N97" s="37">
        <v>0</v>
      </c>
    </row>
    <row r="98" s="33" customFormat="1" ht="18.75" customHeight="1" collapsed="1">
      <c r="A98" s="25" t="s">
        <v>46</v>
      </c>
      <c r="B98" s="34" t="s">
        <v>47</v>
      </c>
      <c r="C98" s="35" t="s">
        <v>11</v>
      </c>
      <c r="D98" s="39"/>
      <c r="E98" s="37">
        <f>E100</f>
        <v>0</v>
      </c>
      <c r="F98" s="37">
        <f t="shared" ref="F98:N98" si="37">F100</f>
        <v>0</v>
      </c>
      <c r="G98" s="37">
        <f t="shared" si="37"/>
        <v>0</v>
      </c>
      <c r="H98" s="37">
        <f t="shared" si="37"/>
        <v>0</v>
      </c>
      <c r="I98" s="37">
        <f t="shared" si="37"/>
        <v>0</v>
      </c>
      <c r="J98" s="37">
        <v>0</v>
      </c>
      <c r="K98" s="38">
        <f t="shared" si="37"/>
        <v>0</v>
      </c>
      <c r="L98" s="37">
        <f t="shared" si="37"/>
        <v>0</v>
      </c>
      <c r="M98" s="37">
        <f t="shared" si="37"/>
        <v>0</v>
      </c>
      <c r="N98" s="37">
        <f t="shared" si="37"/>
        <v>0</v>
      </c>
    </row>
    <row r="99" s="33" customFormat="1" ht="37.5">
      <c r="A99" s="25"/>
      <c r="B99" s="34"/>
      <c r="C99" s="35" t="s">
        <v>12</v>
      </c>
      <c r="D99" s="39"/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8">
        <v>0</v>
      </c>
      <c r="L99" s="37">
        <v>0</v>
      </c>
      <c r="M99" s="37">
        <v>0</v>
      </c>
      <c r="N99" s="37">
        <v>0</v>
      </c>
    </row>
    <row r="100" s="33" customFormat="1" ht="37.5">
      <c r="A100" s="25"/>
      <c r="B100" s="34"/>
      <c r="C100" s="35" t="s">
        <v>13</v>
      </c>
      <c r="D100" s="39" t="s">
        <v>21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8">
        <v>0</v>
      </c>
      <c r="L100" s="37">
        <v>0</v>
      </c>
      <c r="M100" s="37">
        <v>0</v>
      </c>
      <c r="N100" s="37">
        <v>0</v>
      </c>
    </row>
    <row r="101" s="33" customFormat="1" ht="37.5">
      <c r="A101" s="25"/>
      <c r="B101" s="34"/>
      <c r="C101" s="35" t="s">
        <v>26</v>
      </c>
      <c r="D101" s="39"/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8">
        <v>0</v>
      </c>
      <c r="L101" s="37">
        <v>0</v>
      </c>
      <c r="M101" s="37">
        <v>0</v>
      </c>
      <c r="N101" s="37">
        <v>0</v>
      </c>
    </row>
    <row r="102" s="33" customFormat="1" ht="40.5" customHeight="1">
      <c r="A102" s="25"/>
      <c r="B102" s="34"/>
      <c r="C102" s="35" t="s">
        <v>33</v>
      </c>
      <c r="D102" s="39"/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8">
        <v>0</v>
      </c>
      <c r="L102" s="37">
        <v>0</v>
      </c>
      <c r="M102" s="37">
        <v>0</v>
      </c>
      <c r="N102" s="37">
        <v>0</v>
      </c>
    </row>
    <row r="103" s="33" customFormat="1" ht="39" customHeight="1">
      <c r="A103" s="25"/>
      <c r="B103" s="34"/>
      <c r="C103" s="35" t="s">
        <v>28</v>
      </c>
      <c r="D103" s="39"/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8">
        <v>0</v>
      </c>
      <c r="L103" s="37">
        <v>0</v>
      </c>
      <c r="M103" s="37">
        <v>0</v>
      </c>
      <c r="N103" s="37">
        <v>0</v>
      </c>
    </row>
    <row r="104" s="33" customFormat="1" ht="38.25" customHeight="1">
      <c r="A104" s="25"/>
      <c r="B104" s="34"/>
      <c r="C104" s="35" t="s">
        <v>29</v>
      </c>
      <c r="D104" s="39"/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8">
        <v>0</v>
      </c>
      <c r="L104" s="37">
        <v>0</v>
      </c>
      <c r="M104" s="37">
        <v>0</v>
      </c>
      <c r="N104" s="37">
        <v>0</v>
      </c>
    </row>
    <row r="105" s="33" customFormat="1" ht="39.75" customHeight="1">
      <c r="A105" s="25"/>
      <c r="B105" s="34"/>
      <c r="C105" s="35" t="s">
        <v>30</v>
      </c>
      <c r="D105" s="39"/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8">
        <v>0</v>
      </c>
      <c r="L105" s="37">
        <v>0</v>
      </c>
      <c r="M105" s="37">
        <v>0</v>
      </c>
      <c r="N105" s="37">
        <v>0</v>
      </c>
    </row>
    <row r="106" s="33" customFormat="1" ht="18.75" customHeight="1">
      <c r="A106" s="25" t="s">
        <v>48</v>
      </c>
      <c r="B106" s="34" t="s">
        <v>49</v>
      </c>
      <c r="C106" s="35" t="s">
        <v>11</v>
      </c>
      <c r="D106" s="36"/>
      <c r="E106" s="37">
        <f>E108+E109</f>
        <v>237327.32504999998</v>
      </c>
      <c r="F106" s="37">
        <f t="shared" ref="F106:N106" si="38">F108+F109</f>
        <v>30000</v>
      </c>
      <c r="G106" s="37">
        <f t="shared" si="38"/>
        <v>68834.640589999995</v>
      </c>
      <c r="H106" s="37">
        <f t="shared" si="38"/>
        <v>12818.455480000001</v>
      </c>
      <c r="I106" s="37">
        <f t="shared" si="38"/>
        <v>47235.108979999997</v>
      </c>
      <c r="J106" s="37">
        <v>0</v>
      </c>
      <c r="K106" s="38">
        <f t="shared" si="38"/>
        <v>972.41999999999996</v>
      </c>
      <c r="L106" s="37">
        <f t="shared" si="38"/>
        <v>77466.699999999997</v>
      </c>
      <c r="M106" s="37">
        <f t="shared" si="38"/>
        <v>0</v>
      </c>
      <c r="N106" s="37">
        <f t="shared" si="38"/>
        <v>0</v>
      </c>
    </row>
    <row r="107" s="33" customFormat="1" ht="37.5">
      <c r="A107" s="25"/>
      <c r="B107" s="34"/>
      <c r="C107" s="35" t="s">
        <v>12</v>
      </c>
      <c r="D107" s="36"/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8">
        <v>0</v>
      </c>
      <c r="L107" s="37">
        <v>0</v>
      </c>
      <c r="M107" s="37">
        <v>0</v>
      </c>
      <c r="N107" s="37">
        <v>0</v>
      </c>
    </row>
    <row r="108" s="33" customFormat="1" ht="37.5">
      <c r="A108" s="25"/>
      <c r="B108" s="34"/>
      <c r="C108" s="35" t="s">
        <v>13</v>
      </c>
      <c r="D108" s="39" t="s">
        <v>21</v>
      </c>
      <c r="E108" s="37">
        <f t="shared" ref="E108:E109" si="39">SUM(F108:N108)</f>
        <v>197327.32504999998</v>
      </c>
      <c r="F108" s="37">
        <v>20000</v>
      </c>
      <c r="G108" s="37">
        <v>58834.640590000003</v>
      </c>
      <c r="H108" s="37">
        <v>2818.4554800000001</v>
      </c>
      <c r="I108" s="37">
        <v>37235.108979999997</v>
      </c>
      <c r="J108" s="37">
        <v>0</v>
      </c>
      <c r="K108" s="38">
        <v>972.41999999999996</v>
      </c>
      <c r="L108" s="37">
        <v>77466.699999999997</v>
      </c>
      <c r="M108" s="37">
        <v>0</v>
      </c>
      <c r="N108" s="37">
        <v>0</v>
      </c>
    </row>
    <row r="109" s="33" customFormat="1" ht="37.5">
      <c r="A109" s="25"/>
      <c r="B109" s="34"/>
      <c r="C109" s="35" t="s">
        <v>26</v>
      </c>
      <c r="D109" s="39"/>
      <c r="E109" s="37">
        <f t="shared" si="39"/>
        <v>40000</v>
      </c>
      <c r="F109" s="37">
        <v>10000</v>
      </c>
      <c r="G109" s="37">
        <v>10000</v>
      </c>
      <c r="H109" s="37">
        <v>10000</v>
      </c>
      <c r="I109" s="37">
        <v>10000</v>
      </c>
      <c r="J109" s="37">
        <v>0</v>
      </c>
      <c r="K109" s="38">
        <v>0</v>
      </c>
      <c r="L109" s="37">
        <v>0</v>
      </c>
      <c r="M109" s="37">
        <v>0</v>
      </c>
      <c r="N109" s="37">
        <v>0</v>
      </c>
    </row>
    <row r="110" s="33" customFormat="1" ht="40.5" customHeight="1">
      <c r="A110" s="25"/>
      <c r="B110" s="34"/>
      <c r="C110" s="35" t="s">
        <v>33</v>
      </c>
      <c r="D110" s="39"/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8">
        <v>0</v>
      </c>
      <c r="L110" s="37">
        <v>0</v>
      </c>
      <c r="M110" s="37">
        <v>0</v>
      </c>
      <c r="N110" s="37">
        <v>0</v>
      </c>
    </row>
    <row r="111" s="33" customFormat="1" ht="42" customHeight="1">
      <c r="A111" s="25"/>
      <c r="B111" s="34"/>
      <c r="C111" s="35" t="s">
        <v>28</v>
      </c>
      <c r="D111" s="39"/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8">
        <v>0</v>
      </c>
      <c r="L111" s="37">
        <v>0</v>
      </c>
      <c r="M111" s="37">
        <v>0</v>
      </c>
      <c r="N111" s="37">
        <v>0</v>
      </c>
    </row>
    <row r="112" s="33" customFormat="1" ht="39.75" customHeight="1">
      <c r="A112" s="25"/>
      <c r="B112" s="34"/>
      <c r="C112" s="35" t="s">
        <v>29</v>
      </c>
      <c r="D112" s="39"/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8">
        <v>0</v>
      </c>
      <c r="L112" s="37">
        <v>0</v>
      </c>
      <c r="M112" s="37">
        <v>0</v>
      </c>
      <c r="N112" s="37">
        <v>0</v>
      </c>
    </row>
    <row r="113" s="33" customFormat="1" ht="60" customHeight="1">
      <c r="A113" s="25"/>
      <c r="B113" s="34"/>
      <c r="C113" s="35" t="s">
        <v>30</v>
      </c>
      <c r="D113" s="39"/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8">
        <v>0</v>
      </c>
      <c r="L113" s="37">
        <v>0</v>
      </c>
      <c r="M113" s="37">
        <v>0</v>
      </c>
      <c r="N113" s="37">
        <v>0</v>
      </c>
    </row>
    <row r="114" s="33" customFormat="1" ht="18.75" customHeight="1">
      <c r="A114" s="43" t="s">
        <v>50</v>
      </c>
      <c r="B114" s="34" t="s">
        <v>51</v>
      </c>
      <c r="C114" s="35" t="s">
        <v>11</v>
      </c>
      <c r="D114" s="39"/>
      <c r="E114" s="37">
        <f>E116</f>
        <v>11029974.35658</v>
      </c>
      <c r="F114" s="37">
        <f t="shared" ref="F114:N114" si="40">F116</f>
        <v>1073234.2173599999</v>
      </c>
      <c r="G114" s="37">
        <f t="shared" si="40"/>
        <v>1150392.1904200001</v>
      </c>
      <c r="H114" s="37">
        <f t="shared" si="40"/>
        <v>1160412.4128099999</v>
      </c>
      <c r="I114" s="37">
        <f t="shared" si="40"/>
        <v>1150631.19619</v>
      </c>
      <c r="J114" s="37">
        <v>1214622.2340000002</v>
      </c>
      <c r="K114" s="38">
        <f t="shared" si="40"/>
        <v>1219223.9766599999</v>
      </c>
      <c r="L114" s="37">
        <f t="shared" si="40"/>
        <v>1364131.6770000001</v>
      </c>
      <c r="M114" s="37">
        <f t="shared" si="40"/>
        <v>1350793.6121400001</v>
      </c>
      <c r="N114" s="37">
        <f t="shared" si="40"/>
        <v>1346532.8400000001</v>
      </c>
    </row>
    <row r="115" s="33" customFormat="1" ht="37.5">
      <c r="A115" s="50"/>
      <c r="B115" s="34"/>
      <c r="C115" s="35" t="s">
        <v>12</v>
      </c>
      <c r="D115" s="39"/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8">
        <v>0</v>
      </c>
      <c r="L115" s="37">
        <v>0</v>
      </c>
      <c r="M115" s="37">
        <v>0</v>
      </c>
      <c r="N115" s="37">
        <v>0</v>
      </c>
    </row>
    <row r="116" s="33" customFormat="1" ht="37.5">
      <c r="A116" s="50"/>
      <c r="B116" s="34"/>
      <c r="C116" s="35" t="s">
        <v>13</v>
      </c>
      <c r="D116" s="39" t="s">
        <v>21</v>
      </c>
      <c r="E116" s="37">
        <f>SUM(F116:N116)</f>
        <v>11029974.35658</v>
      </c>
      <c r="F116" s="37">
        <v>1073234.2173599999</v>
      </c>
      <c r="G116" s="37">
        <v>1150392.1904200001</v>
      </c>
      <c r="H116" s="37">
        <v>1160412.4128099999</v>
      </c>
      <c r="I116" s="37">
        <v>1150631.19619</v>
      </c>
      <c r="J116" s="37">
        <v>1214622.2340000002</v>
      </c>
      <c r="K116" s="38">
        <v>1219223.9766599999</v>
      </c>
      <c r="L116" s="37">
        <v>1364131.6770000001</v>
      </c>
      <c r="M116" s="37">
        <v>1350793.6121400001</v>
      </c>
      <c r="N116" s="37">
        <v>1346532.8400000001</v>
      </c>
    </row>
    <row r="117" ht="37.5">
      <c r="A117" s="50"/>
      <c r="B117" s="34"/>
      <c r="C117" s="35" t="s">
        <v>26</v>
      </c>
      <c r="D117" s="39"/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8">
        <v>0</v>
      </c>
      <c r="L117" s="37">
        <v>0</v>
      </c>
      <c r="M117" s="37">
        <v>0</v>
      </c>
      <c r="N117" s="37">
        <v>0</v>
      </c>
    </row>
    <row r="118" ht="41.25" customHeight="1">
      <c r="A118" s="50"/>
      <c r="B118" s="34"/>
      <c r="C118" s="35" t="s">
        <v>33</v>
      </c>
      <c r="D118" s="39"/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8">
        <v>0</v>
      </c>
      <c r="L118" s="37">
        <v>0</v>
      </c>
      <c r="M118" s="37">
        <v>0</v>
      </c>
      <c r="N118" s="37">
        <v>0</v>
      </c>
    </row>
    <row r="119" ht="40.5" customHeight="1">
      <c r="A119" s="50"/>
      <c r="B119" s="34"/>
      <c r="C119" s="35" t="s">
        <v>28</v>
      </c>
      <c r="D119" s="39"/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8">
        <v>0</v>
      </c>
      <c r="L119" s="37">
        <v>0</v>
      </c>
      <c r="M119" s="37">
        <v>0</v>
      </c>
      <c r="N119" s="37">
        <v>0</v>
      </c>
    </row>
    <row r="120" ht="39" customHeight="1">
      <c r="A120" s="50"/>
      <c r="B120" s="34"/>
      <c r="C120" s="35" t="s">
        <v>29</v>
      </c>
      <c r="D120" s="39"/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8">
        <v>0</v>
      </c>
      <c r="L120" s="37">
        <v>0</v>
      </c>
      <c r="M120" s="37">
        <v>0</v>
      </c>
      <c r="N120" s="37">
        <v>0</v>
      </c>
    </row>
    <row r="121" ht="60.75" customHeight="1">
      <c r="A121" s="51"/>
      <c r="B121" s="34"/>
      <c r="C121" s="35" t="s">
        <v>30</v>
      </c>
      <c r="D121" s="39"/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8">
        <v>0</v>
      </c>
      <c r="L121" s="37">
        <v>0</v>
      </c>
      <c r="M121" s="37">
        <v>0</v>
      </c>
      <c r="N121" s="37">
        <v>0</v>
      </c>
    </row>
    <row r="122" s="52" customFormat="1" ht="18.75" customHeight="1">
      <c r="A122" s="25" t="s">
        <v>52</v>
      </c>
      <c r="B122" s="53" t="s">
        <v>53</v>
      </c>
      <c r="C122" s="35" t="s">
        <v>11</v>
      </c>
      <c r="D122" s="39"/>
      <c r="E122" s="37">
        <f>E124+E132</f>
        <v>1853417.6852367998</v>
      </c>
      <c r="F122" s="37">
        <f t="shared" ref="F122:N122" si="41">F124+F132</f>
        <v>69709.144449999993</v>
      </c>
      <c r="G122" s="37">
        <f t="shared" si="41"/>
        <v>190233.07152</v>
      </c>
      <c r="H122" s="37">
        <f t="shared" si="41"/>
        <v>140154.41053999998</v>
      </c>
      <c r="I122" s="37">
        <f t="shared" si="41"/>
        <v>146529.62481000001</v>
      </c>
      <c r="J122" s="37">
        <v>103367.8</v>
      </c>
      <c r="K122" s="38">
        <f t="shared" si="41"/>
        <v>148239.38592</v>
      </c>
      <c r="L122" s="37">
        <f t="shared" si="41"/>
        <v>371372.05499999999</v>
      </c>
      <c r="M122" s="37">
        <f t="shared" si="41"/>
        <v>341352.12891999999</v>
      </c>
      <c r="N122" s="37">
        <f t="shared" si="41"/>
        <v>342460.06407679996</v>
      </c>
      <c r="O122" s="52"/>
      <c r="P122" s="52"/>
      <c r="Q122" s="52"/>
      <c r="R122" s="52"/>
    </row>
    <row r="123" s="52" customFormat="1" ht="37.5">
      <c r="A123" s="54"/>
      <c r="B123" s="53"/>
      <c r="C123" s="35" t="s">
        <v>12</v>
      </c>
      <c r="D123" s="39"/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8">
        <v>0</v>
      </c>
      <c r="L123" s="37">
        <v>0</v>
      </c>
      <c r="M123" s="37">
        <v>0</v>
      </c>
      <c r="N123" s="37">
        <v>0</v>
      </c>
      <c r="O123" s="52"/>
      <c r="P123" s="52"/>
      <c r="Q123" s="52"/>
      <c r="R123" s="52"/>
    </row>
    <row r="124" s="52" customFormat="1" ht="37.5">
      <c r="A124" s="54"/>
      <c r="B124" s="53"/>
      <c r="C124" s="35" t="s">
        <v>13</v>
      </c>
      <c r="D124" s="39"/>
      <c r="E124" s="37">
        <f>SUM(E125:E131)</f>
        <v>1663229.0710199997</v>
      </c>
      <c r="F124" s="37">
        <f t="shared" ref="F124:N124" si="42">SUM(F125:F131)</f>
        <v>61951.994449999998</v>
      </c>
      <c r="G124" s="37">
        <f t="shared" si="42"/>
        <v>169475.92152</v>
      </c>
      <c r="H124" s="37">
        <f t="shared" si="42"/>
        <v>119031.68231999999</v>
      </c>
      <c r="I124" s="37">
        <f t="shared" si="42"/>
        <v>125299.62480999999</v>
      </c>
      <c r="J124" s="37">
        <v>81337.800000000003</v>
      </c>
      <c r="K124" s="38">
        <f>K127+K130</f>
        <v>125328.18592</v>
      </c>
      <c r="L124" s="37">
        <f t="shared" si="42"/>
        <v>347544.40700000001</v>
      </c>
      <c r="M124" s="37">
        <f t="shared" si="42"/>
        <v>316571.375</v>
      </c>
      <c r="N124" s="37">
        <f t="shared" si="42"/>
        <v>316688.07999999996</v>
      </c>
      <c r="O124" s="52"/>
      <c r="P124" s="52"/>
      <c r="Q124" s="52"/>
      <c r="R124" s="52"/>
    </row>
    <row r="125" s="52" customFormat="1" ht="37.5">
      <c r="A125" s="54"/>
      <c r="B125" s="53"/>
      <c r="C125" s="35" t="s">
        <v>13</v>
      </c>
      <c r="D125" s="39" t="s">
        <v>15</v>
      </c>
      <c r="E125" s="37">
        <f t="shared" ref="E125:E132" si="43">SUM(F125:N125)</f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8">
        <v>0</v>
      </c>
      <c r="L125" s="37">
        <v>0</v>
      </c>
      <c r="M125" s="37">
        <v>0</v>
      </c>
      <c r="N125" s="37">
        <v>0</v>
      </c>
      <c r="O125" s="52"/>
      <c r="P125" s="52"/>
      <c r="Q125" s="52"/>
      <c r="R125" s="52"/>
    </row>
    <row r="126" s="52" customFormat="1" ht="37.5">
      <c r="A126" s="54"/>
      <c r="B126" s="53"/>
      <c r="C126" s="35" t="s">
        <v>13</v>
      </c>
      <c r="D126" s="39" t="s">
        <v>16</v>
      </c>
      <c r="E126" s="37">
        <f t="shared" si="43"/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8">
        <v>0</v>
      </c>
      <c r="L126" s="37">
        <v>0</v>
      </c>
      <c r="M126" s="37">
        <v>0</v>
      </c>
      <c r="N126" s="37">
        <v>0</v>
      </c>
      <c r="O126" s="52"/>
      <c r="P126" s="52"/>
      <c r="Q126" s="52"/>
      <c r="R126" s="52"/>
    </row>
    <row r="127" s="52" customFormat="1" ht="37.5">
      <c r="A127" s="54"/>
      <c r="B127" s="53"/>
      <c r="C127" s="35" t="s">
        <v>13</v>
      </c>
      <c r="D127" s="39" t="s">
        <v>17</v>
      </c>
      <c r="E127" s="37">
        <f t="shared" si="43"/>
        <v>70215.802500000005</v>
      </c>
      <c r="F127" s="37">
        <f t="shared" ref="F127:F129" si="44">F180</f>
        <v>12124.865959999999</v>
      </c>
      <c r="G127" s="37">
        <f t="shared" ref="G127:N129" si="45">G180</f>
        <v>10150</v>
      </c>
      <c r="H127" s="37">
        <f t="shared" si="45"/>
        <v>7241</v>
      </c>
      <c r="I127" s="37">
        <f t="shared" si="45"/>
        <v>2995.9366199999999</v>
      </c>
      <c r="J127" s="37">
        <v>2650</v>
      </c>
      <c r="K127" s="38">
        <f t="shared" si="45"/>
        <v>3962.9859200000001</v>
      </c>
      <c r="L127" s="37">
        <f t="shared" si="45"/>
        <v>31091.013999999999</v>
      </c>
      <c r="M127" s="37">
        <f t="shared" si="45"/>
        <v>0</v>
      </c>
      <c r="N127" s="37">
        <f t="shared" si="45"/>
        <v>0</v>
      </c>
      <c r="O127" s="52"/>
      <c r="P127" s="52"/>
      <c r="Q127" s="52"/>
      <c r="R127" s="52"/>
    </row>
    <row r="128" s="52" customFormat="1" ht="37.5">
      <c r="A128" s="55"/>
      <c r="B128" s="53"/>
      <c r="C128" s="35" t="s">
        <v>13</v>
      </c>
      <c r="D128" s="39" t="s">
        <v>18</v>
      </c>
      <c r="E128" s="37">
        <f t="shared" si="43"/>
        <v>60677.283170000002</v>
      </c>
      <c r="F128" s="37">
        <f t="shared" si="44"/>
        <v>7862.1475499999997</v>
      </c>
      <c r="G128" s="37">
        <f t="shared" si="45"/>
        <v>45293.55502</v>
      </c>
      <c r="H128" s="37">
        <f t="shared" si="45"/>
        <v>7141.1806100000003</v>
      </c>
      <c r="I128" s="37">
        <f t="shared" si="45"/>
        <v>380.39999</v>
      </c>
      <c r="J128" s="37">
        <v>0</v>
      </c>
      <c r="K128" s="38">
        <f t="shared" si="45"/>
        <v>0</v>
      </c>
      <c r="L128" s="37">
        <f t="shared" si="45"/>
        <v>0</v>
      </c>
      <c r="M128" s="37">
        <f t="shared" si="45"/>
        <v>0</v>
      </c>
      <c r="N128" s="37">
        <f t="shared" si="45"/>
        <v>0</v>
      </c>
      <c r="O128" s="52"/>
      <c r="P128" s="52"/>
      <c r="Q128" s="52"/>
      <c r="R128" s="52"/>
    </row>
    <row r="129" s="52" customFormat="1" ht="37.5">
      <c r="A129" s="54"/>
      <c r="B129" s="53"/>
      <c r="C129" s="35" t="s">
        <v>13</v>
      </c>
      <c r="D129" s="39" t="s">
        <v>20</v>
      </c>
      <c r="E129" s="37">
        <f t="shared" si="43"/>
        <v>7123</v>
      </c>
      <c r="F129" s="37">
        <f t="shared" si="44"/>
        <v>0</v>
      </c>
      <c r="G129" s="37">
        <f t="shared" si="45"/>
        <v>5583</v>
      </c>
      <c r="H129" s="37">
        <f t="shared" si="45"/>
        <v>1540</v>
      </c>
      <c r="I129" s="37">
        <f t="shared" si="45"/>
        <v>0</v>
      </c>
      <c r="J129" s="37">
        <v>0</v>
      </c>
      <c r="K129" s="38">
        <f t="shared" si="45"/>
        <v>0</v>
      </c>
      <c r="L129" s="37">
        <f t="shared" si="45"/>
        <v>0</v>
      </c>
      <c r="M129" s="37">
        <f t="shared" si="45"/>
        <v>0</v>
      </c>
      <c r="N129" s="37">
        <f t="shared" si="45"/>
        <v>0</v>
      </c>
      <c r="O129" s="52"/>
      <c r="P129" s="52"/>
      <c r="Q129" s="52"/>
      <c r="R129" s="52"/>
    </row>
    <row r="130" s="52" customFormat="1" ht="37.5">
      <c r="A130" s="54"/>
      <c r="B130" s="53"/>
      <c r="C130" s="35" t="s">
        <v>13</v>
      </c>
      <c r="D130" s="39" t="s">
        <v>21</v>
      </c>
      <c r="E130" s="37">
        <f t="shared" si="43"/>
        <v>1520834.4853499997</v>
      </c>
      <c r="F130" s="37">
        <f>F139+F147+F155+F163+F171+F192</f>
        <v>40884.980940000001</v>
      </c>
      <c r="G130" s="37">
        <f t="shared" ref="G130:N130" si="46">G139+G147+G155+G163+G171+G192</f>
        <v>106599.3665</v>
      </c>
      <c r="H130" s="37">
        <f t="shared" si="46"/>
        <v>101661.00171</v>
      </c>
      <c r="I130" s="37">
        <f t="shared" si="46"/>
        <v>121923.2882</v>
      </c>
      <c r="J130" s="37">
        <v>78687.800000000003</v>
      </c>
      <c r="K130" s="38">
        <f t="shared" si="46"/>
        <v>121365.2</v>
      </c>
      <c r="L130" s="37">
        <f t="shared" si="46"/>
        <v>316453.39299999998</v>
      </c>
      <c r="M130" s="37">
        <f t="shared" si="46"/>
        <v>316571.375</v>
      </c>
      <c r="N130" s="37">
        <f t="shared" si="46"/>
        <v>316688.07999999996</v>
      </c>
      <c r="O130" s="52"/>
      <c r="P130" s="52"/>
      <c r="Q130" s="52"/>
      <c r="R130" s="52"/>
    </row>
    <row r="131" s="52" customFormat="1" ht="37.5">
      <c r="A131" s="54"/>
      <c r="B131" s="53"/>
      <c r="C131" s="35" t="s">
        <v>13</v>
      </c>
      <c r="D131" s="39" t="s">
        <v>24</v>
      </c>
      <c r="E131" s="37">
        <f t="shared" si="43"/>
        <v>4378.5</v>
      </c>
      <c r="F131" s="37">
        <f>F183</f>
        <v>1080</v>
      </c>
      <c r="G131" s="37">
        <f t="shared" ref="G131:N131" si="47">G183</f>
        <v>1850</v>
      </c>
      <c r="H131" s="37">
        <f t="shared" si="47"/>
        <v>1448.5</v>
      </c>
      <c r="I131" s="37">
        <f t="shared" si="47"/>
        <v>0</v>
      </c>
      <c r="J131" s="37">
        <v>0</v>
      </c>
      <c r="K131" s="38">
        <f t="shared" si="47"/>
        <v>0</v>
      </c>
      <c r="L131" s="37">
        <f t="shared" si="47"/>
        <v>0</v>
      </c>
      <c r="M131" s="37">
        <f t="shared" si="47"/>
        <v>0</v>
      </c>
      <c r="N131" s="37">
        <f t="shared" si="47"/>
        <v>0</v>
      </c>
      <c r="O131" s="52"/>
      <c r="P131" s="52"/>
      <c r="Q131" s="52"/>
      <c r="R131" s="52"/>
    </row>
    <row r="132" s="52" customFormat="1" ht="37.5">
      <c r="A132" s="54"/>
      <c r="B132" s="53"/>
      <c r="C132" s="35" t="s">
        <v>26</v>
      </c>
      <c r="D132" s="39"/>
      <c r="E132" s="37">
        <f t="shared" si="43"/>
        <v>190188.61421680002</v>
      </c>
      <c r="F132" s="37">
        <f>F140+F164+F184</f>
        <v>7757.1499999999996</v>
      </c>
      <c r="G132" s="37">
        <f t="shared" ref="G132:N132" si="48">G140+G164+G184</f>
        <v>20757.150000000001</v>
      </c>
      <c r="H132" s="37">
        <f t="shared" si="48"/>
        <v>21122.728220000001</v>
      </c>
      <c r="I132" s="37">
        <f t="shared" si="48"/>
        <v>21230</v>
      </c>
      <c r="J132" s="37">
        <v>22030</v>
      </c>
      <c r="K132" s="38">
        <f t="shared" si="48"/>
        <v>22911.200000000001</v>
      </c>
      <c r="L132" s="37">
        <f t="shared" si="48"/>
        <v>23827.648000000001</v>
      </c>
      <c r="M132" s="37">
        <f t="shared" si="48"/>
        <v>24780.753920000003</v>
      </c>
      <c r="N132" s="37">
        <f t="shared" si="48"/>
        <v>25771.984076800007</v>
      </c>
      <c r="O132" s="52"/>
      <c r="P132" s="52"/>
      <c r="Q132" s="52"/>
      <c r="R132" s="52"/>
    </row>
    <row r="133" s="52" customFormat="1" ht="40.5" customHeight="1">
      <c r="A133" s="54"/>
      <c r="B133" s="53"/>
      <c r="C133" s="35" t="s">
        <v>27</v>
      </c>
      <c r="D133" s="39"/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8">
        <v>0</v>
      </c>
      <c r="L133" s="37">
        <v>0</v>
      </c>
      <c r="M133" s="37">
        <v>0</v>
      </c>
      <c r="N133" s="37">
        <v>0</v>
      </c>
      <c r="O133" s="52"/>
      <c r="P133" s="52"/>
      <c r="Q133" s="52"/>
      <c r="R133" s="52"/>
    </row>
    <row r="134" s="52" customFormat="1" ht="39.75" customHeight="1">
      <c r="A134" s="54"/>
      <c r="B134" s="53"/>
      <c r="C134" s="35" t="s">
        <v>28</v>
      </c>
      <c r="D134" s="39"/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8">
        <v>0</v>
      </c>
      <c r="L134" s="37">
        <v>0</v>
      </c>
      <c r="M134" s="37">
        <v>0</v>
      </c>
      <c r="N134" s="37">
        <v>0</v>
      </c>
      <c r="O134" s="52"/>
      <c r="P134" s="52"/>
      <c r="Q134" s="52"/>
      <c r="R134" s="52"/>
    </row>
    <row r="135" s="52" customFormat="1" ht="39" customHeight="1">
      <c r="A135" s="54"/>
      <c r="B135" s="53"/>
      <c r="C135" s="35" t="s">
        <v>29</v>
      </c>
      <c r="D135" s="39"/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8">
        <v>0</v>
      </c>
      <c r="L135" s="37">
        <v>0</v>
      </c>
      <c r="M135" s="37">
        <v>0</v>
      </c>
      <c r="N135" s="37">
        <v>0</v>
      </c>
      <c r="O135" s="52"/>
      <c r="P135" s="52"/>
      <c r="Q135" s="52"/>
      <c r="R135" s="52"/>
    </row>
    <row r="136" s="52" customFormat="1" ht="57" customHeight="1">
      <c r="A136" s="54"/>
      <c r="B136" s="53"/>
      <c r="C136" s="35" t="s">
        <v>30</v>
      </c>
      <c r="D136" s="56"/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8">
        <v>0</v>
      </c>
      <c r="L136" s="37">
        <v>0</v>
      </c>
      <c r="M136" s="37">
        <v>0</v>
      </c>
      <c r="N136" s="37">
        <v>0</v>
      </c>
      <c r="O136" s="52"/>
      <c r="P136" s="52"/>
      <c r="Q136" s="52"/>
      <c r="R136" s="52"/>
    </row>
    <row r="137" s="52" customFormat="1" ht="18.75" customHeight="1">
      <c r="A137" s="57" t="s">
        <v>54</v>
      </c>
      <c r="B137" s="34" t="s">
        <v>55</v>
      </c>
      <c r="C137" s="35" t="s">
        <v>11</v>
      </c>
      <c r="D137" s="39"/>
      <c r="E137" s="37">
        <f>E139+E140</f>
        <v>15914.5355</v>
      </c>
      <c r="F137" s="37">
        <f t="shared" ref="F137:N137" si="49">F139+F140</f>
        <v>0</v>
      </c>
      <c r="G137" s="37">
        <f t="shared" si="49"/>
        <v>12914.5355</v>
      </c>
      <c r="H137" s="37">
        <f t="shared" si="49"/>
        <v>0</v>
      </c>
      <c r="I137" s="37">
        <f t="shared" si="49"/>
        <v>3000</v>
      </c>
      <c r="J137" s="37">
        <v>0</v>
      </c>
      <c r="K137" s="38">
        <f t="shared" si="49"/>
        <v>0</v>
      </c>
      <c r="L137" s="37">
        <f t="shared" si="49"/>
        <v>0</v>
      </c>
      <c r="M137" s="37">
        <f t="shared" si="49"/>
        <v>0</v>
      </c>
      <c r="N137" s="37">
        <f t="shared" si="49"/>
        <v>0</v>
      </c>
      <c r="O137" s="52"/>
      <c r="P137" s="52"/>
      <c r="Q137" s="52"/>
      <c r="R137" s="52"/>
    </row>
    <row r="138" s="52" customFormat="1" ht="37.5">
      <c r="A138" s="57"/>
      <c r="B138" s="34"/>
      <c r="C138" s="35" t="s">
        <v>12</v>
      </c>
      <c r="D138" s="39"/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8">
        <v>0</v>
      </c>
      <c r="L138" s="37">
        <v>0</v>
      </c>
      <c r="M138" s="37">
        <v>0</v>
      </c>
      <c r="N138" s="37">
        <v>0</v>
      </c>
      <c r="O138" s="52"/>
      <c r="P138" s="52"/>
      <c r="Q138" s="52"/>
      <c r="R138" s="52"/>
    </row>
    <row r="139" s="52" customFormat="1" ht="37.5">
      <c r="A139" s="57"/>
      <c r="B139" s="34"/>
      <c r="C139" s="35" t="s">
        <v>13</v>
      </c>
      <c r="D139" s="39" t="s">
        <v>21</v>
      </c>
      <c r="E139" s="37">
        <f t="shared" ref="E139:E140" si="50">SUM(F139:N139)</f>
        <v>12914.5355</v>
      </c>
      <c r="F139" s="37">
        <v>0</v>
      </c>
      <c r="G139" s="37">
        <v>9914.5355</v>
      </c>
      <c r="H139" s="37">
        <v>0</v>
      </c>
      <c r="I139" s="37">
        <v>3000</v>
      </c>
      <c r="J139" s="37">
        <v>0</v>
      </c>
      <c r="K139" s="38">
        <v>0</v>
      </c>
      <c r="L139" s="37">
        <v>0</v>
      </c>
      <c r="M139" s="37">
        <v>0</v>
      </c>
      <c r="N139" s="37">
        <v>0</v>
      </c>
      <c r="O139" s="52"/>
      <c r="P139" s="52"/>
      <c r="Q139" s="52"/>
      <c r="R139" s="52"/>
    </row>
    <row r="140" s="52" customFormat="1" ht="37.5">
      <c r="A140" s="57"/>
      <c r="B140" s="34"/>
      <c r="C140" s="35" t="s">
        <v>26</v>
      </c>
      <c r="D140" s="39"/>
      <c r="E140" s="37">
        <f t="shared" si="50"/>
        <v>3000</v>
      </c>
      <c r="F140" s="37">
        <v>0</v>
      </c>
      <c r="G140" s="37">
        <v>3000</v>
      </c>
      <c r="H140" s="37">
        <v>0</v>
      </c>
      <c r="I140" s="37">
        <v>0</v>
      </c>
      <c r="J140" s="37">
        <v>0</v>
      </c>
      <c r="K140" s="38">
        <v>0</v>
      </c>
      <c r="L140" s="37">
        <v>0</v>
      </c>
      <c r="M140" s="37">
        <v>0</v>
      </c>
      <c r="N140" s="37">
        <v>0</v>
      </c>
      <c r="O140" s="52"/>
      <c r="P140" s="52"/>
      <c r="Q140" s="52"/>
      <c r="R140" s="52"/>
    </row>
    <row r="141" s="52" customFormat="1" ht="41.25" customHeight="1">
      <c r="A141" s="57"/>
      <c r="B141" s="34"/>
      <c r="C141" s="35" t="s">
        <v>33</v>
      </c>
      <c r="D141" s="39"/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8">
        <v>0</v>
      </c>
      <c r="L141" s="37">
        <v>0</v>
      </c>
      <c r="M141" s="37">
        <v>0</v>
      </c>
      <c r="N141" s="37">
        <v>0</v>
      </c>
      <c r="O141" s="52"/>
      <c r="P141" s="52"/>
      <c r="Q141" s="52"/>
      <c r="R141" s="52"/>
    </row>
    <row r="142" s="52" customFormat="1" ht="41.25" customHeight="1">
      <c r="A142" s="57"/>
      <c r="B142" s="34"/>
      <c r="C142" s="35" t="s">
        <v>28</v>
      </c>
      <c r="D142" s="39"/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8">
        <v>0</v>
      </c>
      <c r="L142" s="37">
        <v>0</v>
      </c>
      <c r="M142" s="37">
        <v>0</v>
      </c>
      <c r="N142" s="37">
        <v>0</v>
      </c>
      <c r="O142" s="52"/>
      <c r="P142" s="52"/>
      <c r="Q142" s="52"/>
      <c r="R142" s="52"/>
    </row>
    <row r="143" s="52" customFormat="1" ht="39" customHeight="1">
      <c r="A143" s="57"/>
      <c r="B143" s="34"/>
      <c r="C143" s="35" t="s">
        <v>29</v>
      </c>
      <c r="D143" s="39"/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8">
        <v>0</v>
      </c>
      <c r="L143" s="37">
        <v>0</v>
      </c>
      <c r="M143" s="37">
        <v>0</v>
      </c>
      <c r="N143" s="37">
        <v>0</v>
      </c>
      <c r="O143" s="52"/>
      <c r="P143" s="52"/>
      <c r="Q143" s="52"/>
      <c r="R143" s="52"/>
    </row>
    <row r="144" s="52" customFormat="1" ht="60" customHeight="1">
      <c r="A144" s="57"/>
      <c r="B144" s="34"/>
      <c r="C144" s="35" t="s">
        <v>30</v>
      </c>
      <c r="D144" s="39"/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8">
        <v>0</v>
      </c>
      <c r="L144" s="37">
        <v>0</v>
      </c>
      <c r="M144" s="37">
        <v>0</v>
      </c>
      <c r="N144" s="37">
        <v>0</v>
      </c>
      <c r="O144" s="52"/>
      <c r="P144" s="52"/>
      <c r="Q144" s="52"/>
      <c r="R144" s="52"/>
    </row>
    <row r="145" s="52" customFormat="1" ht="18.75" customHeight="1">
      <c r="A145" s="57" t="s">
        <v>56</v>
      </c>
      <c r="B145" s="34" t="s">
        <v>57</v>
      </c>
      <c r="C145" s="35" t="s">
        <v>11</v>
      </c>
      <c r="D145" s="39"/>
      <c r="E145" s="37">
        <f>E147</f>
        <v>5000</v>
      </c>
      <c r="F145" s="37">
        <f t="shared" ref="F145:N153" si="51">F147</f>
        <v>0</v>
      </c>
      <c r="G145" s="37">
        <f t="shared" si="51"/>
        <v>5000</v>
      </c>
      <c r="H145" s="37">
        <f t="shared" si="51"/>
        <v>0</v>
      </c>
      <c r="I145" s="37">
        <f t="shared" si="51"/>
        <v>0</v>
      </c>
      <c r="J145" s="37">
        <v>0</v>
      </c>
      <c r="K145" s="38">
        <f t="shared" si="51"/>
        <v>0</v>
      </c>
      <c r="L145" s="37">
        <f t="shared" si="51"/>
        <v>0</v>
      </c>
      <c r="M145" s="37">
        <f t="shared" si="51"/>
        <v>0</v>
      </c>
      <c r="N145" s="37">
        <f t="shared" si="51"/>
        <v>0</v>
      </c>
      <c r="O145" s="52"/>
      <c r="P145" s="52"/>
      <c r="Q145" s="52"/>
      <c r="R145" s="52"/>
    </row>
    <row r="146" s="52" customFormat="1" ht="37.5">
      <c r="A146" s="57"/>
      <c r="B146" s="34"/>
      <c r="C146" s="35" t="s">
        <v>12</v>
      </c>
      <c r="D146" s="39"/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8">
        <v>0</v>
      </c>
      <c r="L146" s="37">
        <v>0</v>
      </c>
      <c r="M146" s="37">
        <v>0</v>
      </c>
      <c r="N146" s="37">
        <v>0</v>
      </c>
      <c r="O146" s="52"/>
      <c r="P146" s="52"/>
      <c r="Q146" s="52"/>
      <c r="R146" s="52"/>
    </row>
    <row r="147" s="52" customFormat="1" ht="37.5">
      <c r="A147" s="57"/>
      <c r="B147" s="34"/>
      <c r="C147" s="35" t="s">
        <v>13</v>
      </c>
      <c r="D147" s="39" t="s">
        <v>21</v>
      </c>
      <c r="E147" s="37">
        <f>SUM(F147:N147)</f>
        <v>5000</v>
      </c>
      <c r="F147" s="37">
        <v>0</v>
      </c>
      <c r="G147" s="37">
        <v>5000</v>
      </c>
      <c r="H147" s="37">
        <v>0</v>
      </c>
      <c r="I147" s="37">
        <v>0</v>
      </c>
      <c r="J147" s="37">
        <v>0</v>
      </c>
      <c r="K147" s="38">
        <v>0</v>
      </c>
      <c r="L147" s="37">
        <v>0</v>
      </c>
      <c r="M147" s="37">
        <v>0</v>
      </c>
      <c r="N147" s="37">
        <v>0</v>
      </c>
      <c r="O147" s="52"/>
      <c r="P147" s="52"/>
      <c r="Q147" s="52"/>
      <c r="R147" s="52"/>
    </row>
    <row r="148" s="52" customFormat="1" ht="37.5">
      <c r="A148" s="57"/>
      <c r="B148" s="34"/>
      <c r="C148" s="35" t="s">
        <v>26</v>
      </c>
      <c r="D148" s="39"/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8">
        <v>0</v>
      </c>
      <c r="L148" s="37">
        <v>0</v>
      </c>
      <c r="M148" s="37">
        <v>0</v>
      </c>
      <c r="N148" s="37">
        <v>0</v>
      </c>
      <c r="O148" s="52"/>
      <c r="P148" s="52"/>
      <c r="Q148" s="52"/>
      <c r="R148" s="52"/>
    </row>
    <row r="149" s="52" customFormat="1" ht="40.5" customHeight="1">
      <c r="A149" s="57"/>
      <c r="B149" s="34"/>
      <c r="C149" s="35" t="s">
        <v>33</v>
      </c>
      <c r="D149" s="39"/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8">
        <v>0</v>
      </c>
      <c r="L149" s="37">
        <v>0</v>
      </c>
      <c r="M149" s="37">
        <v>0</v>
      </c>
      <c r="N149" s="37">
        <v>0</v>
      </c>
      <c r="O149" s="52"/>
      <c r="P149" s="52"/>
      <c r="Q149" s="52"/>
      <c r="R149" s="52"/>
    </row>
    <row r="150" s="52" customFormat="1" ht="41.25" customHeight="1">
      <c r="A150" s="57"/>
      <c r="B150" s="34"/>
      <c r="C150" s="35" t="s">
        <v>58</v>
      </c>
      <c r="D150" s="39"/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8">
        <v>0</v>
      </c>
      <c r="L150" s="37">
        <v>0</v>
      </c>
      <c r="M150" s="37">
        <v>0</v>
      </c>
      <c r="N150" s="37">
        <v>0</v>
      </c>
      <c r="O150" s="52"/>
      <c r="P150" s="52"/>
      <c r="Q150" s="52"/>
      <c r="R150" s="52"/>
    </row>
    <row r="151" s="52" customFormat="1" ht="39" customHeight="1">
      <c r="A151" s="57"/>
      <c r="B151" s="34"/>
      <c r="C151" s="35" t="s">
        <v>59</v>
      </c>
      <c r="D151" s="39"/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8">
        <v>0</v>
      </c>
      <c r="L151" s="37">
        <v>0</v>
      </c>
      <c r="M151" s="37">
        <v>0</v>
      </c>
      <c r="N151" s="37">
        <v>0</v>
      </c>
      <c r="O151" s="52"/>
      <c r="P151" s="52"/>
      <c r="Q151" s="52"/>
      <c r="R151" s="52"/>
    </row>
    <row r="152" s="52" customFormat="1" ht="60.75" customHeight="1">
      <c r="A152" s="57"/>
      <c r="B152" s="34"/>
      <c r="C152" s="35" t="s">
        <v>60</v>
      </c>
      <c r="D152" s="39"/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8">
        <v>0</v>
      </c>
      <c r="L152" s="37">
        <v>0</v>
      </c>
      <c r="M152" s="37">
        <v>0</v>
      </c>
      <c r="N152" s="37">
        <v>0</v>
      </c>
      <c r="O152" s="52"/>
      <c r="P152" s="52"/>
      <c r="Q152" s="52"/>
      <c r="R152" s="52"/>
    </row>
    <row r="153" s="52" customFormat="1" ht="18.75" customHeight="1">
      <c r="A153" s="57" t="s">
        <v>61</v>
      </c>
      <c r="B153" s="34" t="s">
        <v>62</v>
      </c>
      <c r="C153" s="35" t="s">
        <v>11</v>
      </c>
      <c r="D153" s="39"/>
      <c r="E153" s="37">
        <f>E155</f>
        <v>306414.75719999999</v>
      </c>
      <c r="F153" s="37">
        <f t="shared" si="51"/>
        <v>29835.957200000001</v>
      </c>
      <c r="G153" s="37">
        <f t="shared" si="51"/>
        <v>68629.800000000003</v>
      </c>
      <c r="H153" s="37">
        <f t="shared" si="51"/>
        <v>70000</v>
      </c>
      <c r="I153" s="37">
        <f t="shared" si="51"/>
        <v>76949</v>
      </c>
      <c r="J153" s="37">
        <v>61000</v>
      </c>
      <c r="K153" s="38">
        <f t="shared" si="51"/>
        <v>0</v>
      </c>
      <c r="L153" s="37">
        <f t="shared" si="51"/>
        <v>0</v>
      </c>
      <c r="M153" s="37">
        <f t="shared" si="51"/>
        <v>0</v>
      </c>
      <c r="N153" s="37">
        <f t="shared" si="51"/>
        <v>0</v>
      </c>
      <c r="O153" s="52"/>
      <c r="P153" s="52"/>
      <c r="Q153" s="52"/>
      <c r="R153" s="52"/>
    </row>
    <row r="154" s="52" customFormat="1" ht="37.5">
      <c r="A154" s="57"/>
      <c r="B154" s="34"/>
      <c r="C154" s="35" t="s">
        <v>12</v>
      </c>
      <c r="D154" s="39"/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8">
        <v>0</v>
      </c>
      <c r="L154" s="37">
        <v>0</v>
      </c>
      <c r="M154" s="37">
        <v>0</v>
      </c>
      <c r="N154" s="37">
        <v>0</v>
      </c>
      <c r="O154" s="52"/>
      <c r="P154" s="52"/>
      <c r="Q154" s="52"/>
      <c r="R154" s="52"/>
    </row>
    <row r="155" s="52" customFormat="1" ht="37.5">
      <c r="A155" s="57"/>
      <c r="B155" s="34"/>
      <c r="C155" s="35" t="s">
        <v>13</v>
      </c>
      <c r="D155" s="39" t="s">
        <v>21</v>
      </c>
      <c r="E155" s="37">
        <f>SUM(F155:N155)</f>
        <v>306414.75719999999</v>
      </c>
      <c r="F155" s="58">
        <v>29835.957200000001</v>
      </c>
      <c r="G155" s="37">
        <v>68629.800000000003</v>
      </c>
      <c r="H155" s="37">
        <v>70000</v>
      </c>
      <c r="I155" s="37">
        <v>76949</v>
      </c>
      <c r="J155" s="37">
        <v>61000</v>
      </c>
      <c r="K155" s="38">
        <v>0</v>
      </c>
      <c r="L155" s="37">
        <v>0</v>
      </c>
      <c r="M155" s="37">
        <v>0</v>
      </c>
      <c r="N155" s="37">
        <v>0</v>
      </c>
      <c r="O155" s="52"/>
      <c r="P155" s="52"/>
      <c r="Q155" s="52"/>
      <c r="R155" s="52"/>
    </row>
    <row r="156" s="52" customFormat="1" ht="37.5">
      <c r="A156" s="57"/>
      <c r="B156" s="34"/>
      <c r="C156" s="35" t="s">
        <v>26</v>
      </c>
      <c r="D156" s="39"/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8">
        <v>0</v>
      </c>
      <c r="L156" s="37">
        <v>0</v>
      </c>
      <c r="M156" s="37">
        <v>0</v>
      </c>
      <c r="N156" s="37">
        <v>0</v>
      </c>
      <c r="O156" s="52"/>
      <c r="P156" s="52"/>
      <c r="Q156" s="52"/>
      <c r="R156" s="52"/>
    </row>
    <row r="157" s="52" customFormat="1" ht="41.25" customHeight="1">
      <c r="A157" s="57"/>
      <c r="B157" s="34"/>
      <c r="C157" s="35" t="s">
        <v>33</v>
      </c>
      <c r="D157" s="39"/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8">
        <v>0</v>
      </c>
      <c r="L157" s="37">
        <v>0</v>
      </c>
      <c r="M157" s="37">
        <v>0</v>
      </c>
      <c r="N157" s="37">
        <v>0</v>
      </c>
      <c r="O157" s="52"/>
      <c r="P157" s="52"/>
      <c r="Q157" s="52"/>
      <c r="R157" s="52"/>
    </row>
    <row r="158" s="52" customFormat="1" ht="41.25" customHeight="1">
      <c r="A158" s="57"/>
      <c r="B158" s="34"/>
      <c r="C158" s="35" t="s">
        <v>28</v>
      </c>
      <c r="D158" s="39"/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8">
        <v>0</v>
      </c>
      <c r="L158" s="37">
        <v>0</v>
      </c>
      <c r="M158" s="37">
        <v>0</v>
      </c>
      <c r="N158" s="37">
        <v>0</v>
      </c>
      <c r="O158" s="52"/>
      <c r="P158" s="52"/>
      <c r="Q158" s="52"/>
      <c r="R158" s="52"/>
    </row>
    <row r="159" s="52" customFormat="1" ht="39" customHeight="1">
      <c r="A159" s="57"/>
      <c r="B159" s="34"/>
      <c r="C159" s="35" t="s">
        <v>29</v>
      </c>
      <c r="D159" s="39"/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8">
        <v>0</v>
      </c>
      <c r="L159" s="37">
        <v>0</v>
      </c>
      <c r="M159" s="37">
        <v>0</v>
      </c>
      <c r="N159" s="37">
        <v>0</v>
      </c>
      <c r="O159" s="52"/>
      <c r="P159" s="52"/>
      <c r="Q159" s="52"/>
      <c r="R159" s="52"/>
    </row>
    <row r="160" s="52" customFormat="1" ht="60.75" customHeight="1">
      <c r="A160" s="57"/>
      <c r="B160" s="34"/>
      <c r="C160" s="35" t="s">
        <v>30</v>
      </c>
      <c r="D160" s="39"/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8">
        <v>0</v>
      </c>
      <c r="L160" s="37">
        <v>0</v>
      </c>
      <c r="M160" s="37">
        <v>0</v>
      </c>
      <c r="N160" s="37">
        <v>0</v>
      </c>
      <c r="O160" s="52"/>
      <c r="P160" s="52"/>
      <c r="Q160" s="52"/>
      <c r="R160" s="52"/>
    </row>
    <row r="161" s="52" customFormat="1" ht="18.75" customHeight="1">
      <c r="A161" s="57" t="s">
        <v>63</v>
      </c>
      <c r="B161" s="34" t="s">
        <v>64</v>
      </c>
      <c r="C161" s="35" t="s">
        <v>11</v>
      </c>
      <c r="D161" s="39"/>
      <c r="E161" s="37">
        <f>E163+E164</f>
        <v>481831.69857800007</v>
      </c>
      <c r="F161" s="37">
        <f t="shared" ref="F161:N161" si="52">F163+F164</f>
        <v>11049.023740000001</v>
      </c>
      <c r="G161" s="37">
        <f t="shared" si="52"/>
        <v>33055.031000000003</v>
      </c>
      <c r="H161" s="37">
        <f t="shared" si="52"/>
        <v>51553.729930000001</v>
      </c>
      <c r="I161" s="37">
        <f t="shared" si="52"/>
        <v>58005.986659999995</v>
      </c>
      <c r="J161" s="37">
        <v>32586.700000000001</v>
      </c>
      <c r="K161" s="38">
        <f t="shared" si="52"/>
        <v>33547.699999999997</v>
      </c>
      <c r="L161" s="37">
        <f t="shared" si="52"/>
        <v>86315.063000000009</v>
      </c>
      <c r="M161" s="37">
        <f t="shared" si="52"/>
        <v>87332.936199999996</v>
      </c>
      <c r="N161" s="37">
        <f t="shared" si="52"/>
        <v>88385.528048000007</v>
      </c>
      <c r="O161" s="52"/>
      <c r="P161" s="52"/>
      <c r="Q161" s="52"/>
      <c r="R161" s="52"/>
    </row>
    <row r="162" s="52" customFormat="1" ht="37.5">
      <c r="A162" s="57"/>
      <c r="B162" s="34"/>
      <c r="C162" s="35" t="s">
        <v>12</v>
      </c>
      <c r="D162" s="39"/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8">
        <v>0</v>
      </c>
      <c r="L162" s="37">
        <v>0</v>
      </c>
      <c r="M162" s="37">
        <v>0</v>
      </c>
      <c r="N162" s="37">
        <v>0</v>
      </c>
      <c r="O162" s="52"/>
      <c r="P162" s="52"/>
      <c r="Q162" s="52"/>
      <c r="R162" s="52"/>
    </row>
    <row r="163" s="52" customFormat="1" ht="37.5">
      <c r="A163" s="57"/>
      <c r="B163" s="34"/>
      <c r="C163" s="35" t="s">
        <v>13</v>
      </c>
      <c r="D163" s="39" t="s">
        <v>21</v>
      </c>
      <c r="E163" s="37">
        <f t="shared" ref="E163:E164" si="53">SUM(F163:N163)</f>
        <v>319279.46111000003</v>
      </c>
      <c r="F163" s="37">
        <v>11049.023740000001</v>
      </c>
      <c r="G163" s="37">
        <v>23055.030999999999</v>
      </c>
      <c r="H163" s="37">
        <v>31661.00171</v>
      </c>
      <c r="I163" s="37">
        <v>38005.986659999995</v>
      </c>
      <c r="J163" s="37">
        <v>11786.700000000001</v>
      </c>
      <c r="K163" s="38">
        <v>11915.700000000001</v>
      </c>
      <c r="L163" s="37">
        <v>63817.783000000003</v>
      </c>
      <c r="M163" s="37">
        <v>63935.764999999999</v>
      </c>
      <c r="N163" s="37">
        <v>64052.470000000001</v>
      </c>
      <c r="O163" s="52"/>
      <c r="P163" s="52"/>
      <c r="Q163" s="52"/>
      <c r="R163" s="52"/>
    </row>
    <row r="164" s="52" customFormat="1" ht="37.5">
      <c r="A164" s="57"/>
      <c r="B164" s="34"/>
      <c r="C164" s="35" t="s">
        <v>26</v>
      </c>
      <c r="D164" s="39"/>
      <c r="E164" s="37">
        <f t="shared" si="53"/>
        <v>162552.23746800001</v>
      </c>
      <c r="F164" s="37">
        <v>0</v>
      </c>
      <c r="G164" s="37">
        <v>10000</v>
      </c>
      <c r="H164" s="37">
        <v>19892.728220000001</v>
      </c>
      <c r="I164" s="37">
        <v>20000</v>
      </c>
      <c r="J164" s="37">
        <v>20800</v>
      </c>
      <c r="K164" s="38">
        <v>21632</v>
      </c>
      <c r="L164" s="37">
        <v>22497.280000000002</v>
      </c>
      <c r="M164" s="37">
        <v>23397.171200000004</v>
      </c>
      <c r="N164" s="37">
        <v>24333.058048000006</v>
      </c>
      <c r="O164" s="52"/>
      <c r="P164" s="52"/>
      <c r="Q164" s="52"/>
      <c r="R164" s="52"/>
    </row>
    <row r="165" s="52" customFormat="1" ht="41.25" customHeight="1">
      <c r="A165" s="57"/>
      <c r="B165" s="34"/>
      <c r="C165" s="35" t="s">
        <v>33</v>
      </c>
      <c r="D165" s="39"/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8">
        <v>0</v>
      </c>
      <c r="L165" s="37">
        <v>0</v>
      </c>
      <c r="M165" s="37">
        <v>0</v>
      </c>
      <c r="N165" s="37">
        <v>0</v>
      </c>
      <c r="O165" s="52"/>
      <c r="P165" s="52"/>
      <c r="Q165" s="52"/>
      <c r="R165" s="52"/>
    </row>
    <row r="166" s="52" customFormat="1" ht="37.5">
      <c r="A166" s="57"/>
      <c r="B166" s="34"/>
      <c r="C166" s="35" t="s">
        <v>58</v>
      </c>
      <c r="D166" s="39"/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8">
        <v>0</v>
      </c>
      <c r="L166" s="37">
        <v>0</v>
      </c>
      <c r="M166" s="37">
        <v>0</v>
      </c>
      <c r="N166" s="37">
        <v>0</v>
      </c>
      <c r="O166" s="52"/>
      <c r="P166" s="52"/>
      <c r="Q166" s="52"/>
      <c r="R166" s="52"/>
    </row>
    <row r="167" s="52" customFormat="1" ht="37.5">
      <c r="A167" s="57"/>
      <c r="B167" s="34"/>
      <c r="C167" s="35" t="s">
        <v>59</v>
      </c>
      <c r="D167" s="39"/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8">
        <v>0</v>
      </c>
      <c r="L167" s="37">
        <v>0</v>
      </c>
      <c r="M167" s="37">
        <v>0</v>
      </c>
      <c r="N167" s="37">
        <v>0</v>
      </c>
      <c r="O167" s="52"/>
      <c r="P167" s="52"/>
      <c r="Q167" s="52"/>
      <c r="R167" s="52"/>
    </row>
    <row r="168" s="52" customFormat="1" ht="56.25">
      <c r="A168" s="57"/>
      <c r="B168" s="34"/>
      <c r="C168" s="35" t="s">
        <v>60</v>
      </c>
      <c r="D168" s="39"/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8">
        <v>0</v>
      </c>
      <c r="L168" s="37">
        <v>0</v>
      </c>
      <c r="M168" s="37">
        <v>0</v>
      </c>
      <c r="N168" s="37">
        <v>0</v>
      </c>
      <c r="O168" s="52"/>
      <c r="P168" s="52"/>
      <c r="Q168" s="52"/>
      <c r="R168" s="52"/>
    </row>
    <row r="169" s="52" customFormat="1" ht="18.75" customHeight="1">
      <c r="A169" s="57" t="s">
        <v>65</v>
      </c>
      <c r="B169" s="34" t="s">
        <v>66</v>
      </c>
      <c r="C169" s="35" t="s">
        <v>11</v>
      </c>
      <c r="D169" s="39"/>
      <c r="E169" s="37">
        <f>E171</f>
        <v>0</v>
      </c>
      <c r="F169" s="37">
        <f t="shared" ref="F169:N169" si="54">F171</f>
        <v>0</v>
      </c>
      <c r="G169" s="37">
        <f t="shared" si="54"/>
        <v>0</v>
      </c>
      <c r="H169" s="37">
        <f t="shared" si="54"/>
        <v>0</v>
      </c>
      <c r="I169" s="37">
        <f t="shared" si="54"/>
        <v>0</v>
      </c>
      <c r="J169" s="37">
        <v>0</v>
      </c>
      <c r="K169" s="38">
        <f t="shared" si="54"/>
        <v>0</v>
      </c>
      <c r="L169" s="37">
        <f t="shared" si="54"/>
        <v>0</v>
      </c>
      <c r="M169" s="37">
        <f t="shared" si="54"/>
        <v>0</v>
      </c>
      <c r="N169" s="37">
        <f t="shared" si="54"/>
        <v>0</v>
      </c>
      <c r="O169" s="52"/>
      <c r="P169" s="52"/>
      <c r="Q169" s="52"/>
      <c r="R169" s="52"/>
    </row>
    <row r="170" s="52" customFormat="1" ht="37.5">
      <c r="A170" s="57"/>
      <c r="B170" s="34"/>
      <c r="C170" s="35" t="s">
        <v>12</v>
      </c>
      <c r="D170" s="39"/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8">
        <v>0</v>
      </c>
      <c r="L170" s="37">
        <v>0</v>
      </c>
      <c r="M170" s="37">
        <v>0</v>
      </c>
      <c r="N170" s="37">
        <v>0</v>
      </c>
      <c r="O170" s="52"/>
      <c r="P170" s="52"/>
      <c r="Q170" s="52"/>
      <c r="R170" s="52"/>
    </row>
    <row r="171" s="52" customFormat="1" ht="37.5">
      <c r="A171" s="57"/>
      <c r="B171" s="34"/>
      <c r="C171" s="35" t="s">
        <v>13</v>
      </c>
      <c r="D171" s="39" t="s">
        <v>21</v>
      </c>
      <c r="E171" s="37">
        <f>SUM(F171:N171)</f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8">
        <v>0</v>
      </c>
      <c r="L171" s="37">
        <v>0</v>
      </c>
      <c r="M171" s="37">
        <v>0</v>
      </c>
      <c r="N171" s="37">
        <v>0</v>
      </c>
      <c r="O171" s="52"/>
      <c r="P171" s="52"/>
      <c r="Q171" s="52"/>
      <c r="R171" s="52"/>
    </row>
    <row r="172" s="52" customFormat="1" ht="37.5">
      <c r="A172" s="57"/>
      <c r="B172" s="34"/>
      <c r="C172" s="35" t="s">
        <v>26</v>
      </c>
      <c r="D172" s="39"/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8">
        <v>0</v>
      </c>
      <c r="L172" s="37">
        <v>0</v>
      </c>
      <c r="M172" s="37">
        <v>0</v>
      </c>
      <c r="N172" s="37">
        <v>0</v>
      </c>
      <c r="O172" s="52"/>
      <c r="P172" s="52"/>
      <c r="Q172" s="52"/>
      <c r="R172" s="52"/>
    </row>
    <row r="173" s="52" customFormat="1" ht="40.5" customHeight="1">
      <c r="A173" s="57"/>
      <c r="B173" s="34"/>
      <c r="C173" s="35" t="s">
        <v>33</v>
      </c>
      <c r="D173" s="39"/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8">
        <v>0</v>
      </c>
      <c r="L173" s="37">
        <v>0</v>
      </c>
      <c r="M173" s="37">
        <v>0</v>
      </c>
      <c r="N173" s="37">
        <v>0</v>
      </c>
      <c r="O173" s="52"/>
      <c r="P173" s="52"/>
      <c r="Q173" s="52"/>
      <c r="R173" s="52"/>
    </row>
    <row r="174" s="52" customFormat="1" ht="37.5">
      <c r="A174" s="57"/>
      <c r="B174" s="34"/>
      <c r="C174" s="35" t="s">
        <v>58</v>
      </c>
      <c r="D174" s="39"/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8">
        <v>0</v>
      </c>
      <c r="L174" s="37">
        <v>0</v>
      </c>
      <c r="M174" s="37">
        <v>0</v>
      </c>
      <c r="N174" s="37">
        <v>0</v>
      </c>
      <c r="O174" s="52"/>
      <c r="P174" s="52"/>
      <c r="Q174" s="52"/>
      <c r="R174" s="52"/>
    </row>
    <row r="175" s="52" customFormat="1" ht="37.5">
      <c r="A175" s="57"/>
      <c r="B175" s="34"/>
      <c r="C175" s="35" t="s">
        <v>59</v>
      </c>
      <c r="D175" s="39"/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8">
        <v>0</v>
      </c>
      <c r="L175" s="37">
        <v>0</v>
      </c>
      <c r="M175" s="37">
        <v>0</v>
      </c>
      <c r="N175" s="37">
        <v>0</v>
      </c>
      <c r="O175" s="52"/>
      <c r="P175" s="52"/>
      <c r="Q175" s="52"/>
      <c r="R175" s="52"/>
    </row>
    <row r="176" s="52" customFormat="1" ht="56.25">
      <c r="A176" s="57"/>
      <c r="B176" s="34"/>
      <c r="C176" s="35" t="s">
        <v>60</v>
      </c>
      <c r="D176" s="39"/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8">
        <v>0</v>
      </c>
      <c r="L176" s="37">
        <v>0</v>
      </c>
      <c r="M176" s="37">
        <v>0</v>
      </c>
      <c r="N176" s="37">
        <v>0</v>
      </c>
      <c r="O176" s="52"/>
      <c r="P176" s="52"/>
      <c r="Q176" s="52"/>
      <c r="R176" s="52"/>
    </row>
    <row r="177" s="52" customFormat="1" ht="18.75" customHeight="1">
      <c r="A177" s="57" t="s">
        <v>67</v>
      </c>
      <c r="B177" s="34" t="s">
        <v>68</v>
      </c>
      <c r="C177" s="35" t="s">
        <v>11</v>
      </c>
      <c r="D177" s="36"/>
      <c r="E177" s="37">
        <f>E179+E184</f>
        <v>167030.96241879999</v>
      </c>
      <c r="F177" s="37">
        <f t="shared" ref="F177:N177" si="55">F179+F184</f>
        <v>28824.163509999998</v>
      </c>
      <c r="G177" s="37">
        <f t="shared" si="55"/>
        <v>70633.705019999994</v>
      </c>
      <c r="H177" s="37">
        <f t="shared" si="55"/>
        <v>18600.680609999999</v>
      </c>
      <c r="I177" s="37">
        <f t="shared" si="55"/>
        <v>4606.3366100000003</v>
      </c>
      <c r="J177" s="37">
        <v>3880</v>
      </c>
      <c r="K177" s="38">
        <f t="shared" si="55"/>
        <v>5242.1859199999999</v>
      </c>
      <c r="L177" s="37">
        <f t="shared" si="55"/>
        <v>32421.381999999998</v>
      </c>
      <c r="M177" s="37">
        <f t="shared" si="55"/>
        <v>1383.5827200000001</v>
      </c>
      <c r="N177" s="37">
        <f t="shared" si="55"/>
        <v>1438.9260288000003</v>
      </c>
      <c r="O177" s="52"/>
      <c r="P177" s="52"/>
      <c r="Q177" s="52"/>
      <c r="R177" s="52"/>
    </row>
    <row r="178" s="52" customFormat="1" ht="37.5">
      <c r="A178" s="57"/>
      <c r="B178" s="34"/>
      <c r="C178" s="35" t="s">
        <v>12</v>
      </c>
      <c r="D178" s="39"/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8">
        <v>0</v>
      </c>
      <c r="L178" s="37">
        <v>0</v>
      </c>
      <c r="M178" s="37">
        <v>0</v>
      </c>
      <c r="N178" s="37">
        <v>0</v>
      </c>
      <c r="O178" s="52"/>
      <c r="P178" s="52"/>
      <c r="Q178" s="52"/>
      <c r="R178" s="52"/>
    </row>
    <row r="179" s="52" customFormat="1" ht="37.5">
      <c r="A179" s="57"/>
      <c r="B179" s="34"/>
      <c r="C179" s="35" t="s">
        <v>69</v>
      </c>
      <c r="D179" s="39"/>
      <c r="E179" s="37">
        <f>SUM(E180:E183)</f>
        <v>142394.58567</v>
      </c>
      <c r="F179" s="37">
        <f t="shared" ref="F179:N179" si="56">SUM(F180:F183)</f>
        <v>21067.013509999997</v>
      </c>
      <c r="G179" s="37">
        <f t="shared" si="56"/>
        <v>62876.55502</v>
      </c>
      <c r="H179" s="37">
        <f t="shared" si="56"/>
        <v>17370.680609999999</v>
      </c>
      <c r="I179" s="37">
        <f t="shared" si="56"/>
        <v>3376.3366099999998</v>
      </c>
      <c r="J179" s="37">
        <v>2650</v>
      </c>
      <c r="K179" s="38">
        <f t="shared" si="56"/>
        <v>3962.9859200000001</v>
      </c>
      <c r="L179" s="37">
        <f t="shared" si="56"/>
        <v>31091.013999999999</v>
      </c>
      <c r="M179" s="37">
        <f t="shared" si="56"/>
        <v>0</v>
      </c>
      <c r="N179" s="37">
        <f t="shared" si="56"/>
        <v>0</v>
      </c>
      <c r="O179" s="52"/>
      <c r="P179" s="52"/>
      <c r="Q179" s="52"/>
      <c r="R179" s="52"/>
    </row>
    <row r="180" s="52" customFormat="1" ht="37.5">
      <c r="A180" s="57"/>
      <c r="B180" s="34"/>
      <c r="C180" s="35" t="s">
        <v>69</v>
      </c>
      <c r="D180" s="39" t="s">
        <v>17</v>
      </c>
      <c r="E180" s="37">
        <f t="shared" ref="E180:E183" si="57">SUM(F180:N180)</f>
        <v>70215.802500000005</v>
      </c>
      <c r="F180" s="37">
        <v>12124.865959999999</v>
      </c>
      <c r="G180" s="37">
        <v>10150</v>
      </c>
      <c r="H180" s="37">
        <v>7241</v>
      </c>
      <c r="I180" s="37">
        <v>2995.9366199999999</v>
      </c>
      <c r="J180" s="37">
        <v>2650</v>
      </c>
      <c r="K180" s="38">
        <v>3962.9859200000001</v>
      </c>
      <c r="L180" s="37">
        <v>31091.013999999999</v>
      </c>
      <c r="M180" s="37">
        <v>0</v>
      </c>
      <c r="N180" s="37">
        <v>0</v>
      </c>
      <c r="O180" s="52"/>
      <c r="P180" s="52"/>
      <c r="Q180" s="52"/>
      <c r="R180" s="52"/>
    </row>
    <row r="181" s="52" customFormat="1" ht="37.5">
      <c r="A181" s="59"/>
      <c r="B181" s="34"/>
      <c r="C181" s="35" t="s">
        <v>69</v>
      </c>
      <c r="D181" s="39" t="s">
        <v>18</v>
      </c>
      <c r="E181" s="37">
        <f t="shared" si="57"/>
        <v>60677.283170000002</v>
      </c>
      <c r="F181" s="37">
        <v>7862.1475499999997</v>
      </c>
      <c r="G181" s="37">
        <v>45293.55502</v>
      </c>
      <c r="H181" s="37">
        <v>7141.1806100000003</v>
      </c>
      <c r="I181" s="37">
        <v>380.39999</v>
      </c>
      <c r="J181" s="37">
        <v>0</v>
      </c>
      <c r="K181" s="38">
        <v>0</v>
      </c>
      <c r="L181" s="37">
        <v>0</v>
      </c>
      <c r="M181" s="37">
        <v>0</v>
      </c>
      <c r="N181" s="37">
        <v>0</v>
      </c>
      <c r="O181" s="52"/>
      <c r="P181" s="52"/>
      <c r="Q181" s="52"/>
      <c r="R181" s="52"/>
    </row>
    <row r="182" s="60" customFormat="1" ht="37.5">
      <c r="A182" s="57"/>
      <c r="B182" s="34"/>
      <c r="C182" s="35" t="s">
        <v>69</v>
      </c>
      <c r="D182" s="39" t="s">
        <v>20</v>
      </c>
      <c r="E182" s="37">
        <f t="shared" si="57"/>
        <v>7123</v>
      </c>
      <c r="F182" s="37">
        <v>0</v>
      </c>
      <c r="G182" s="37">
        <v>5583</v>
      </c>
      <c r="H182" s="37">
        <v>1540</v>
      </c>
      <c r="I182" s="37">
        <v>0</v>
      </c>
      <c r="J182" s="37">
        <v>0</v>
      </c>
      <c r="K182" s="38">
        <v>0</v>
      </c>
      <c r="L182" s="37">
        <v>0</v>
      </c>
      <c r="M182" s="37">
        <v>0</v>
      </c>
      <c r="N182" s="37">
        <v>0</v>
      </c>
      <c r="O182" s="60"/>
      <c r="P182" s="60"/>
      <c r="Q182" s="60"/>
      <c r="R182" s="60"/>
    </row>
    <row r="183" s="52" customFormat="1" ht="37.5">
      <c r="A183" s="57"/>
      <c r="B183" s="34"/>
      <c r="C183" s="35" t="s">
        <v>69</v>
      </c>
      <c r="D183" s="39" t="s">
        <v>24</v>
      </c>
      <c r="E183" s="37">
        <f t="shared" si="57"/>
        <v>4378.5</v>
      </c>
      <c r="F183" s="37">
        <v>1080</v>
      </c>
      <c r="G183" s="37">
        <v>1850</v>
      </c>
      <c r="H183" s="37">
        <v>1448.5</v>
      </c>
      <c r="I183" s="37">
        <v>0</v>
      </c>
      <c r="J183" s="37">
        <v>0</v>
      </c>
      <c r="K183" s="38">
        <v>0</v>
      </c>
      <c r="L183" s="37">
        <v>0</v>
      </c>
      <c r="M183" s="37">
        <v>0</v>
      </c>
      <c r="N183" s="37">
        <v>0</v>
      </c>
      <c r="O183" s="52"/>
      <c r="P183" s="52"/>
      <c r="Q183" s="52"/>
      <c r="R183" s="52"/>
    </row>
    <row r="184" s="52" customFormat="1" ht="37.5">
      <c r="A184" s="57"/>
      <c r="B184" s="34"/>
      <c r="C184" s="35" t="s">
        <v>26</v>
      </c>
      <c r="D184" s="39"/>
      <c r="E184" s="37">
        <v>24636.376748799998</v>
      </c>
      <c r="F184" s="37">
        <v>7757.1499999999996</v>
      </c>
      <c r="G184" s="37">
        <v>7757.1499999999996</v>
      </c>
      <c r="H184" s="37">
        <v>1230</v>
      </c>
      <c r="I184" s="37">
        <v>1230</v>
      </c>
      <c r="J184" s="37">
        <v>1230</v>
      </c>
      <c r="K184" s="38">
        <v>1279.2</v>
      </c>
      <c r="L184" s="37">
        <v>1330.3680000000002</v>
      </c>
      <c r="M184" s="37">
        <v>1383.5827200000001</v>
      </c>
      <c r="N184" s="37">
        <v>1438.9260288000003</v>
      </c>
      <c r="O184" s="52"/>
      <c r="P184" s="52"/>
      <c r="Q184" s="52"/>
      <c r="R184" s="52"/>
    </row>
    <row r="185" s="52" customFormat="1" ht="41.25" customHeight="1">
      <c r="A185" s="57"/>
      <c r="B185" s="34"/>
      <c r="C185" s="35" t="s">
        <v>33</v>
      </c>
      <c r="D185" s="39"/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8">
        <v>0</v>
      </c>
      <c r="L185" s="37">
        <v>0</v>
      </c>
      <c r="M185" s="37">
        <v>0</v>
      </c>
      <c r="N185" s="37">
        <v>0</v>
      </c>
      <c r="O185" s="52"/>
      <c r="P185" s="52"/>
      <c r="Q185" s="52"/>
      <c r="R185" s="52"/>
    </row>
    <row r="186" s="52" customFormat="1" ht="37.5">
      <c r="A186" s="57"/>
      <c r="B186" s="34"/>
      <c r="C186" s="35" t="s">
        <v>58</v>
      </c>
      <c r="D186" s="39"/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8">
        <v>0</v>
      </c>
      <c r="L186" s="37">
        <v>0</v>
      </c>
      <c r="M186" s="37">
        <v>0</v>
      </c>
      <c r="N186" s="37">
        <v>0</v>
      </c>
      <c r="O186" s="52"/>
      <c r="P186" s="52"/>
      <c r="Q186" s="52"/>
      <c r="R186" s="52"/>
    </row>
    <row r="187" s="52" customFormat="1" ht="37.5">
      <c r="A187" s="57"/>
      <c r="B187" s="34"/>
      <c r="C187" s="35" t="s">
        <v>59</v>
      </c>
      <c r="D187" s="39"/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8">
        <v>0</v>
      </c>
      <c r="L187" s="37">
        <v>0</v>
      </c>
      <c r="M187" s="37">
        <v>0</v>
      </c>
      <c r="N187" s="37">
        <v>0</v>
      </c>
      <c r="O187" s="52"/>
      <c r="P187" s="52"/>
      <c r="Q187" s="52"/>
      <c r="R187" s="52"/>
    </row>
    <row r="188" s="52" customFormat="1" ht="56.25">
      <c r="A188" s="57"/>
      <c r="B188" s="34"/>
      <c r="C188" s="35" t="s">
        <v>60</v>
      </c>
      <c r="D188" s="39"/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8">
        <v>0</v>
      </c>
      <c r="L188" s="37">
        <v>0</v>
      </c>
      <c r="M188" s="37">
        <v>0</v>
      </c>
      <c r="N188" s="37">
        <v>0</v>
      </c>
      <c r="O188" s="52"/>
      <c r="P188" s="52"/>
      <c r="Q188" s="52"/>
      <c r="R188" s="52"/>
    </row>
    <row r="189" s="52" customFormat="1" ht="27" customHeight="1">
      <c r="A189" s="57" t="s">
        <v>70</v>
      </c>
      <c r="B189" s="34" t="s">
        <v>71</v>
      </c>
      <c r="C189" s="35" t="s">
        <v>11</v>
      </c>
      <c r="D189" s="36"/>
      <c r="E189" s="37">
        <f>E192</f>
        <v>877225.73153999995</v>
      </c>
      <c r="F189" s="37">
        <f t="shared" ref="F189:N189" si="58">F192</f>
        <v>0</v>
      </c>
      <c r="G189" s="37">
        <f t="shared" si="58"/>
        <v>0</v>
      </c>
      <c r="H189" s="37">
        <f t="shared" si="58"/>
        <v>0</v>
      </c>
      <c r="I189" s="37">
        <f t="shared" si="58"/>
        <v>3968.3015399999999</v>
      </c>
      <c r="J189" s="37">
        <v>5901.1000000000004</v>
      </c>
      <c r="K189" s="38">
        <f t="shared" si="58"/>
        <v>109449.5</v>
      </c>
      <c r="L189" s="37">
        <f t="shared" si="58"/>
        <v>252635.60999999999</v>
      </c>
      <c r="M189" s="37">
        <f t="shared" si="58"/>
        <v>252635.60999999999</v>
      </c>
      <c r="N189" s="37">
        <f t="shared" si="58"/>
        <v>252635.60999999999</v>
      </c>
      <c r="O189" s="52"/>
      <c r="P189" s="52"/>
      <c r="Q189" s="52"/>
      <c r="R189" s="52"/>
    </row>
    <row r="190" ht="37.5">
      <c r="A190" s="57"/>
      <c r="B190" s="34"/>
      <c r="C190" s="35" t="s">
        <v>12</v>
      </c>
      <c r="D190" s="39"/>
      <c r="E190" s="37">
        <f t="shared" ref="E190:E197" si="59">SUM(F190:N190)</f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8">
        <v>0</v>
      </c>
      <c r="L190" s="37">
        <v>0</v>
      </c>
      <c r="M190" s="37">
        <v>0</v>
      </c>
      <c r="N190" s="37">
        <v>0</v>
      </c>
    </row>
    <row r="191" ht="37.5">
      <c r="A191" s="57"/>
      <c r="B191" s="34"/>
      <c r="C191" s="35" t="s">
        <v>69</v>
      </c>
      <c r="D191" s="39"/>
      <c r="E191" s="37">
        <f t="shared" si="59"/>
        <v>0</v>
      </c>
      <c r="F191" s="37">
        <f>F192</f>
        <v>0</v>
      </c>
      <c r="G191" s="37">
        <f>G192</f>
        <v>0</v>
      </c>
      <c r="H191" s="37">
        <f>H192</f>
        <v>0</v>
      </c>
      <c r="I191" s="37">
        <v>0</v>
      </c>
      <c r="J191" s="37">
        <v>0</v>
      </c>
      <c r="K191" s="38">
        <v>0</v>
      </c>
      <c r="L191" s="37">
        <v>0</v>
      </c>
      <c r="M191" s="37">
        <v>0</v>
      </c>
      <c r="N191" s="37">
        <v>0</v>
      </c>
    </row>
    <row r="192" ht="37.5">
      <c r="A192" s="57"/>
      <c r="B192" s="34"/>
      <c r="C192" s="35" t="s">
        <v>69</v>
      </c>
      <c r="D192" s="39" t="s">
        <v>21</v>
      </c>
      <c r="E192" s="37">
        <f t="shared" si="59"/>
        <v>877225.73153999995</v>
      </c>
      <c r="F192" s="37">
        <v>0</v>
      </c>
      <c r="G192" s="37">
        <v>0</v>
      </c>
      <c r="H192" s="37">
        <v>0</v>
      </c>
      <c r="I192" s="37">
        <v>3968.3015399999999</v>
      </c>
      <c r="J192" s="37">
        <v>5901.1000000000004</v>
      </c>
      <c r="K192" s="38">
        <v>109449.5</v>
      </c>
      <c r="L192" s="37">
        <v>252635.60999999999</v>
      </c>
      <c r="M192" s="37">
        <v>252635.60999999999</v>
      </c>
      <c r="N192" s="37">
        <v>252635.60999999999</v>
      </c>
    </row>
    <row r="193" ht="37.5">
      <c r="A193" s="57"/>
      <c r="B193" s="34"/>
      <c r="C193" s="35" t="s">
        <v>26</v>
      </c>
      <c r="D193" s="39"/>
      <c r="E193" s="37">
        <f t="shared" si="59"/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8">
        <f t="shared" ref="K193:N196" si="60">J193*1.04</f>
        <v>0</v>
      </c>
      <c r="L193" s="37">
        <f t="shared" si="60"/>
        <v>0</v>
      </c>
      <c r="M193" s="37">
        <f t="shared" si="60"/>
        <v>0</v>
      </c>
      <c r="N193" s="37">
        <f t="shared" si="60"/>
        <v>0</v>
      </c>
    </row>
    <row r="194" ht="40.5" customHeight="1">
      <c r="A194" s="57"/>
      <c r="B194" s="34"/>
      <c r="C194" s="35" t="s">
        <v>33</v>
      </c>
      <c r="D194" s="39"/>
      <c r="E194" s="37">
        <f t="shared" si="59"/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8">
        <f t="shared" si="60"/>
        <v>0</v>
      </c>
      <c r="L194" s="37">
        <f t="shared" si="60"/>
        <v>0</v>
      </c>
      <c r="M194" s="37">
        <f t="shared" si="60"/>
        <v>0</v>
      </c>
      <c r="N194" s="37">
        <f t="shared" si="60"/>
        <v>0</v>
      </c>
    </row>
    <row r="195" ht="37.5">
      <c r="A195" s="57"/>
      <c r="B195" s="34"/>
      <c r="C195" s="35" t="s">
        <v>58</v>
      </c>
      <c r="D195" s="39"/>
      <c r="E195" s="37">
        <f t="shared" si="59"/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8">
        <f t="shared" si="60"/>
        <v>0</v>
      </c>
      <c r="L195" s="37">
        <f t="shared" si="60"/>
        <v>0</v>
      </c>
      <c r="M195" s="37">
        <f t="shared" si="60"/>
        <v>0</v>
      </c>
      <c r="N195" s="37">
        <f t="shared" si="60"/>
        <v>0</v>
      </c>
    </row>
    <row r="196" ht="37.5">
      <c r="A196" s="57"/>
      <c r="B196" s="34"/>
      <c r="C196" s="35" t="s">
        <v>59</v>
      </c>
      <c r="D196" s="39"/>
      <c r="E196" s="37">
        <f t="shared" si="59"/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8">
        <f t="shared" si="60"/>
        <v>0</v>
      </c>
      <c r="L196" s="37">
        <f t="shared" si="60"/>
        <v>0</v>
      </c>
      <c r="M196" s="37">
        <f t="shared" si="60"/>
        <v>0</v>
      </c>
      <c r="N196" s="37">
        <f t="shared" si="60"/>
        <v>0</v>
      </c>
    </row>
    <row r="197" ht="56.25">
      <c r="A197" s="57"/>
      <c r="B197" s="34"/>
      <c r="C197" s="35" t="s">
        <v>60</v>
      </c>
      <c r="D197" s="39"/>
      <c r="E197" s="37">
        <f t="shared" si="59"/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8">
        <v>0</v>
      </c>
      <c r="L197" s="37">
        <v>0</v>
      </c>
      <c r="M197" s="37">
        <v>0</v>
      </c>
      <c r="N197" s="37">
        <v>0</v>
      </c>
    </row>
    <row r="198" ht="18.75" customHeight="1">
      <c r="A198" s="61" t="s">
        <v>72</v>
      </c>
      <c r="B198" s="44" t="s">
        <v>73</v>
      </c>
      <c r="C198" s="35" t="s">
        <v>11</v>
      </c>
      <c r="D198" s="36"/>
      <c r="E198" s="37">
        <f>E200+E207</f>
        <v>60731.499798000004</v>
      </c>
      <c r="F198" s="37">
        <f t="shared" ref="F198:N198" si="61">F200+F207</f>
        <v>8776.8264799999997</v>
      </c>
      <c r="G198" s="37">
        <f t="shared" si="61"/>
        <v>13472.61681</v>
      </c>
      <c r="H198" s="37">
        <f t="shared" si="61"/>
        <v>10037.74611</v>
      </c>
      <c r="I198" s="37">
        <f t="shared" si="61"/>
        <v>6973.9472700000006</v>
      </c>
      <c r="J198" s="37">
        <f t="shared" si="61"/>
        <v>4960</v>
      </c>
      <c r="K198" s="38">
        <f t="shared" si="61"/>
        <v>5348.6535000000003</v>
      </c>
      <c r="L198" s="37">
        <f t="shared" si="61"/>
        <v>9548.1200000000008</v>
      </c>
      <c r="M198" s="37">
        <f t="shared" si="61"/>
        <v>5085.3008000000009</v>
      </c>
      <c r="N198" s="37">
        <f t="shared" si="61"/>
        <v>5184.2888280000006</v>
      </c>
    </row>
    <row r="199" ht="37.5">
      <c r="A199" s="62"/>
      <c r="B199" s="63"/>
      <c r="C199" s="35" t="s">
        <v>12</v>
      </c>
      <c r="D199" s="36"/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8">
        <v>0</v>
      </c>
      <c r="L199" s="37">
        <v>0</v>
      </c>
      <c r="M199" s="37">
        <v>0</v>
      </c>
      <c r="N199" s="37">
        <v>0</v>
      </c>
    </row>
    <row r="200" ht="37.5">
      <c r="A200" s="62"/>
      <c r="B200" s="63"/>
      <c r="C200" s="35" t="s">
        <v>13</v>
      </c>
      <c r="D200" s="36"/>
      <c r="E200" s="37">
        <f>SUM(E202:E206)</f>
        <v>37945.590170000003</v>
      </c>
      <c r="F200" s="37">
        <f t="shared" ref="F200:J200" si="62">SUM(F202:F206)</f>
        <v>6306.8264799999997</v>
      </c>
      <c r="G200" s="37">
        <f t="shared" si="62"/>
        <v>9772.6168099999995</v>
      </c>
      <c r="H200" s="37">
        <f t="shared" si="62"/>
        <v>7537.74611</v>
      </c>
      <c r="I200" s="37">
        <f t="shared" si="62"/>
        <v>4773.9472700000006</v>
      </c>
      <c r="J200" s="37">
        <f t="shared" si="62"/>
        <v>2760</v>
      </c>
      <c r="K200" s="38">
        <f>K201+K202+K203+K205</f>
        <v>3060.6534999999999</v>
      </c>
      <c r="L200" s="37">
        <f t="shared" ref="L200:N200" si="63">L201+L202+L203+L205</f>
        <v>7168.6000000000004</v>
      </c>
      <c r="M200" s="37">
        <f t="shared" si="63"/>
        <v>2610.5999999999999</v>
      </c>
      <c r="N200" s="37">
        <f t="shared" si="63"/>
        <v>2610.5999999999999</v>
      </c>
    </row>
    <row r="201" ht="37.5">
      <c r="A201" s="62"/>
      <c r="B201" s="63"/>
      <c r="C201" s="35" t="s">
        <v>13</v>
      </c>
      <c r="D201" s="29">
        <v>804</v>
      </c>
      <c r="E201" s="37">
        <f>K201+L201+M201+N201</f>
        <v>8656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8">
        <f>K214+K256</f>
        <v>1305</v>
      </c>
      <c r="L201" s="37">
        <f t="shared" ref="L201:N201" si="64">L214+L256</f>
        <v>5489</v>
      </c>
      <c r="M201" s="37">
        <f t="shared" si="64"/>
        <v>931</v>
      </c>
      <c r="N201" s="37">
        <f t="shared" si="64"/>
        <v>931</v>
      </c>
    </row>
    <row r="202" ht="37.5">
      <c r="A202" s="62"/>
      <c r="B202" s="63"/>
      <c r="C202" s="35" t="s">
        <v>13</v>
      </c>
      <c r="D202" s="29">
        <v>819</v>
      </c>
      <c r="E202" s="37">
        <f t="shared" ref="E202:E207" si="65">SUM(F202:N202)</f>
        <v>10060.971670000001</v>
      </c>
      <c r="F202" s="37">
        <f t="shared" ref="F202:N202" si="66">F215+F233+F257+F265</f>
        <v>1900</v>
      </c>
      <c r="G202" s="37">
        <f t="shared" si="66"/>
        <v>1891.5700000000002</v>
      </c>
      <c r="H202" s="37">
        <f t="shared" si="66"/>
        <v>3405.4000000000001</v>
      </c>
      <c r="I202" s="37">
        <f t="shared" si="66"/>
        <v>1704.0016700000001</v>
      </c>
      <c r="J202" s="37">
        <f t="shared" si="66"/>
        <v>1160</v>
      </c>
      <c r="K202" s="38">
        <f t="shared" si="66"/>
        <v>0</v>
      </c>
      <c r="L202" s="37">
        <f t="shared" si="66"/>
        <v>0</v>
      </c>
      <c r="M202" s="37">
        <f t="shared" si="66"/>
        <v>0</v>
      </c>
      <c r="N202" s="37">
        <f t="shared" si="66"/>
        <v>0</v>
      </c>
    </row>
    <row r="203" ht="37.5">
      <c r="A203" s="62"/>
      <c r="B203" s="63"/>
      <c r="C203" s="35" t="s">
        <v>13</v>
      </c>
      <c r="D203" s="29">
        <v>813</v>
      </c>
      <c r="E203" s="37">
        <f t="shared" si="65"/>
        <v>6845.2456000000011</v>
      </c>
      <c r="F203" s="37">
        <f t="shared" ref="F203:F204" si="67">F224</f>
        <v>1421.5</v>
      </c>
      <c r="G203" s="37">
        <f t="shared" ref="G203:N203" si="68">G224</f>
        <v>1800</v>
      </c>
      <c r="H203" s="37">
        <f t="shared" si="68"/>
        <v>1091</v>
      </c>
      <c r="I203" s="37">
        <f t="shared" si="68"/>
        <v>669.94560000000001</v>
      </c>
      <c r="J203" s="37">
        <f t="shared" si="68"/>
        <v>300</v>
      </c>
      <c r="K203" s="38">
        <f t="shared" si="68"/>
        <v>400</v>
      </c>
      <c r="L203" s="37">
        <f t="shared" si="68"/>
        <v>387.60000000000002</v>
      </c>
      <c r="M203" s="37">
        <f t="shared" si="68"/>
        <v>387.60000000000002</v>
      </c>
      <c r="N203" s="37">
        <f t="shared" si="68"/>
        <v>387.60000000000002</v>
      </c>
    </row>
    <row r="204" ht="37.5">
      <c r="A204" s="62"/>
      <c r="B204" s="63"/>
      <c r="C204" s="35" t="s">
        <v>13</v>
      </c>
      <c r="D204" s="29">
        <v>847</v>
      </c>
      <c r="E204" s="37">
        <f t="shared" si="65"/>
        <v>0</v>
      </c>
      <c r="F204" s="37">
        <f t="shared" si="67"/>
        <v>0</v>
      </c>
      <c r="G204" s="37">
        <v>0</v>
      </c>
      <c r="H204" s="37">
        <v>0</v>
      </c>
      <c r="I204" s="37">
        <v>0</v>
      </c>
      <c r="J204" s="37">
        <v>0</v>
      </c>
      <c r="K204" s="38">
        <v>0</v>
      </c>
      <c r="L204" s="37">
        <v>0</v>
      </c>
      <c r="M204" s="37">
        <v>0</v>
      </c>
      <c r="N204" s="37">
        <v>0</v>
      </c>
    </row>
    <row r="205" ht="37.5">
      <c r="A205" s="62"/>
      <c r="B205" s="63"/>
      <c r="C205" s="35" t="s">
        <v>13</v>
      </c>
      <c r="D205" s="29">
        <v>833</v>
      </c>
      <c r="E205" s="37">
        <f t="shared" si="65"/>
        <v>15401.6535</v>
      </c>
      <c r="F205" s="37">
        <f>F241</f>
        <v>1870</v>
      </c>
      <c r="G205" s="37">
        <f t="shared" ref="G205:N205" si="69">G241</f>
        <v>3000</v>
      </c>
      <c r="H205" s="37">
        <f t="shared" si="69"/>
        <v>1600</v>
      </c>
      <c r="I205" s="37">
        <f t="shared" si="69"/>
        <v>2400</v>
      </c>
      <c r="J205" s="37">
        <f t="shared" si="69"/>
        <v>1300</v>
      </c>
      <c r="K205" s="38">
        <f t="shared" si="69"/>
        <v>1355.6534999999999</v>
      </c>
      <c r="L205" s="37">
        <f t="shared" si="69"/>
        <v>1292</v>
      </c>
      <c r="M205" s="37">
        <f t="shared" si="69"/>
        <v>1292</v>
      </c>
      <c r="N205" s="37">
        <f t="shared" si="69"/>
        <v>1292</v>
      </c>
    </row>
    <row r="206" ht="37.5">
      <c r="A206" s="64"/>
      <c r="B206" s="63"/>
      <c r="C206" s="35" t="s">
        <v>13</v>
      </c>
      <c r="D206" s="29">
        <v>814</v>
      </c>
      <c r="E206" s="37">
        <f t="shared" si="65"/>
        <v>5637.7194</v>
      </c>
      <c r="F206" s="37">
        <f>F248</f>
        <v>1115.3264799999999</v>
      </c>
      <c r="G206" s="37">
        <f t="shared" ref="G206:N206" si="70">G248</f>
        <v>3081.0468099999998</v>
      </c>
      <c r="H206" s="37">
        <f t="shared" si="70"/>
        <v>1441.34611</v>
      </c>
      <c r="I206" s="37">
        <f t="shared" si="70"/>
        <v>0</v>
      </c>
      <c r="J206" s="37">
        <f t="shared" si="70"/>
        <v>0</v>
      </c>
      <c r="K206" s="38">
        <f t="shared" si="70"/>
        <v>0</v>
      </c>
      <c r="L206" s="37">
        <f t="shared" si="70"/>
        <v>0</v>
      </c>
      <c r="M206" s="37">
        <f t="shared" si="70"/>
        <v>0</v>
      </c>
      <c r="N206" s="37">
        <f t="shared" si="70"/>
        <v>0</v>
      </c>
    </row>
    <row r="207" ht="37.5">
      <c r="A207" s="62"/>
      <c r="B207" s="63"/>
      <c r="C207" s="35" t="s">
        <v>26</v>
      </c>
      <c r="D207" s="39"/>
      <c r="E207" s="37">
        <f t="shared" si="65"/>
        <v>22785.909628000001</v>
      </c>
      <c r="F207" s="37">
        <f>F234+F242+F258</f>
        <v>2470</v>
      </c>
      <c r="G207" s="37">
        <f t="shared" ref="G207:N207" si="71">G234+G242+G258</f>
        <v>3700</v>
      </c>
      <c r="H207" s="37">
        <f t="shared" si="71"/>
        <v>2500</v>
      </c>
      <c r="I207" s="37">
        <f t="shared" si="71"/>
        <v>2200</v>
      </c>
      <c r="J207" s="37">
        <f t="shared" si="71"/>
        <v>2200</v>
      </c>
      <c r="K207" s="38">
        <f t="shared" si="71"/>
        <v>2288</v>
      </c>
      <c r="L207" s="37">
        <f t="shared" si="71"/>
        <v>2379.5200000000004</v>
      </c>
      <c r="M207" s="37">
        <f t="shared" si="71"/>
        <v>2474.7008000000005</v>
      </c>
      <c r="N207" s="37">
        <f t="shared" si="71"/>
        <v>2573.6888280000003</v>
      </c>
    </row>
    <row r="208" ht="42" customHeight="1">
      <c r="A208" s="62"/>
      <c r="B208" s="63"/>
      <c r="C208" s="35" t="s">
        <v>33</v>
      </c>
      <c r="D208" s="39"/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8">
        <v>0</v>
      </c>
      <c r="L208" s="37">
        <v>0</v>
      </c>
      <c r="M208" s="37">
        <v>0</v>
      </c>
      <c r="N208" s="37">
        <v>0</v>
      </c>
    </row>
    <row r="209" ht="38.25" customHeight="1">
      <c r="A209" s="62"/>
      <c r="B209" s="63"/>
      <c r="C209" s="35" t="s">
        <v>28</v>
      </c>
      <c r="D209" s="39"/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8">
        <v>0</v>
      </c>
      <c r="L209" s="37">
        <v>0</v>
      </c>
      <c r="M209" s="37">
        <v>0</v>
      </c>
      <c r="N209" s="37">
        <v>0</v>
      </c>
    </row>
    <row r="210" ht="39.75" customHeight="1">
      <c r="A210" s="62"/>
      <c r="B210" s="63"/>
      <c r="C210" s="35" t="s">
        <v>29</v>
      </c>
      <c r="D210" s="39"/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8">
        <v>0</v>
      </c>
      <c r="L210" s="37">
        <v>0</v>
      </c>
      <c r="M210" s="37">
        <v>0</v>
      </c>
      <c r="N210" s="37">
        <v>0</v>
      </c>
    </row>
    <row r="211" ht="56.25">
      <c r="A211" s="65"/>
      <c r="B211" s="66"/>
      <c r="C211" s="35" t="s">
        <v>60</v>
      </c>
      <c r="D211" s="39"/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8">
        <v>0</v>
      </c>
      <c r="L211" s="37">
        <v>0</v>
      </c>
      <c r="M211" s="37">
        <v>0</v>
      </c>
      <c r="N211" s="37">
        <v>0</v>
      </c>
    </row>
    <row r="212" ht="18.75" customHeight="1">
      <c r="A212" s="43" t="s">
        <v>74</v>
      </c>
      <c r="B212" s="44" t="s">
        <v>75</v>
      </c>
      <c r="C212" s="35" t="s">
        <v>11</v>
      </c>
      <c r="D212" s="36"/>
      <c r="E212" s="37">
        <f>E215</f>
        <v>4112.1300000000001</v>
      </c>
      <c r="F212" s="37">
        <f t="shared" ref="F212:J212" si="72">F215</f>
        <v>1000</v>
      </c>
      <c r="G212" s="37">
        <f t="shared" si="72"/>
        <v>926.73000000000002</v>
      </c>
      <c r="H212" s="37">
        <f t="shared" si="72"/>
        <v>2005.4000000000001</v>
      </c>
      <c r="I212" s="37">
        <f t="shared" si="72"/>
        <v>110</v>
      </c>
      <c r="J212" s="37">
        <f t="shared" si="72"/>
        <v>70</v>
      </c>
      <c r="K212" s="38">
        <f>K214+K215</f>
        <v>70</v>
      </c>
      <c r="L212" s="37">
        <f t="shared" ref="L212:M212" si="73">L214</f>
        <v>4624.5</v>
      </c>
      <c r="M212" s="37">
        <f t="shared" si="73"/>
        <v>66.5</v>
      </c>
      <c r="N212" s="37">
        <f>N214</f>
        <v>66.5</v>
      </c>
    </row>
    <row r="213" ht="37.5">
      <c r="A213" s="50"/>
      <c r="B213" s="63"/>
      <c r="C213" s="35" t="s">
        <v>12</v>
      </c>
      <c r="D213" s="36"/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8">
        <v>0</v>
      </c>
      <c r="L213" s="37">
        <v>0</v>
      </c>
      <c r="M213" s="37">
        <v>0</v>
      </c>
      <c r="N213" s="37">
        <v>0</v>
      </c>
    </row>
    <row r="214" ht="37.5">
      <c r="A214" s="50"/>
      <c r="B214" s="63"/>
      <c r="C214" s="35" t="s">
        <v>13</v>
      </c>
      <c r="D214" s="29">
        <v>804</v>
      </c>
      <c r="E214" s="37">
        <f>K214+L214+M214</f>
        <v>4761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8">
        <v>70</v>
      </c>
      <c r="L214" s="37">
        <v>4624.5</v>
      </c>
      <c r="M214" s="37">
        <v>66.5</v>
      </c>
      <c r="N214" s="37">
        <v>66.5</v>
      </c>
    </row>
    <row r="215" ht="37.5">
      <c r="A215" s="50"/>
      <c r="B215" s="63"/>
      <c r="C215" s="35" t="s">
        <v>13</v>
      </c>
      <c r="D215" s="29">
        <v>819</v>
      </c>
      <c r="E215" s="37">
        <f>SUM(F215:N215)</f>
        <v>4112.1300000000001</v>
      </c>
      <c r="F215" s="37">
        <v>1000</v>
      </c>
      <c r="G215" s="37">
        <v>926.73000000000002</v>
      </c>
      <c r="H215" s="37">
        <v>2005.4000000000001</v>
      </c>
      <c r="I215" s="37">
        <v>110</v>
      </c>
      <c r="J215" s="37">
        <v>70</v>
      </c>
      <c r="K215" s="38">
        <v>0</v>
      </c>
      <c r="L215" s="37">
        <v>0</v>
      </c>
      <c r="M215" s="37">
        <v>0</v>
      </c>
      <c r="N215" s="37">
        <v>0</v>
      </c>
    </row>
    <row r="216" ht="37.5">
      <c r="A216" s="50"/>
      <c r="B216" s="63"/>
      <c r="C216" s="35" t="s">
        <v>26</v>
      </c>
      <c r="D216" s="39"/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8">
        <v>0</v>
      </c>
      <c r="L216" s="37">
        <v>0</v>
      </c>
      <c r="M216" s="37">
        <v>0</v>
      </c>
      <c r="N216" s="37">
        <v>0</v>
      </c>
    </row>
    <row r="217" ht="50.25" customHeight="1">
      <c r="A217" s="50"/>
      <c r="B217" s="63"/>
      <c r="C217" s="35" t="s">
        <v>27</v>
      </c>
      <c r="D217" s="39"/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8">
        <v>0</v>
      </c>
      <c r="L217" s="37">
        <v>0</v>
      </c>
      <c r="M217" s="37">
        <v>0</v>
      </c>
      <c r="N217" s="37">
        <v>0</v>
      </c>
    </row>
    <row r="218" ht="39.75" customHeight="1">
      <c r="A218" s="50"/>
      <c r="B218" s="63"/>
      <c r="C218" s="35" t="s">
        <v>28</v>
      </c>
      <c r="D218" s="39"/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8">
        <v>0</v>
      </c>
      <c r="L218" s="37">
        <v>0</v>
      </c>
      <c r="M218" s="37">
        <v>0</v>
      </c>
      <c r="N218" s="37">
        <v>0</v>
      </c>
    </row>
    <row r="219" ht="56.25">
      <c r="A219" s="50"/>
      <c r="B219" s="63"/>
      <c r="C219" s="35" t="s">
        <v>29</v>
      </c>
      <c r="D219" s="39"/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8">
        <v>0</v>
      </c>
      <c r="L219" s="37">
        <v>0</v>
      </c>
      <c r="M219" s="37">
        <v>0</v>
      </c>
      <c r="N219" s="37">
        <v>0</v>
      </c>
    </row>
    <row r="220" ht="75">
      <c r="A220" s="51"/>
      <c r="B220" s="66"/>
      <c r="C220" s="35" t="s">
        <v>30</v>
      </c>
      <c r="D220" s="39"/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8">
        <v>0</v>
      </c>
      <c r="L220" s="37">
        <v>0</v>
      </c>
      <c r="M220" s="37">
        <v>0</v>
      </c>
      <c r="N220" s="37">
        <v>0</v>
      </c>
    </row>
    <row r="221" ht="18.75" customHeight="1">
      <c r="A221" s="61" t="s">
        <v>76</v>
      </c>
      <c r="B221" s="67" t="s">
        <v>77</v>
      </c>
      <c r="C221" s="35" t="s">
        <v>11</v>
      </c>
      <c r="D221" s="39"/>
      <c r="E221" s="37">
        <f>E223</f>
        <v>6845.2456000000011</v>
      </c>
      <c r="F221" s="37">
        <f t="shared" ref="F221:N221" si="74">F223</f>
        <v>1421.5</v>
      </c>
      <c r="G221" s="37">
        <f t="shared" si="74"/>
        <v>1800</v>
      </c>
      <c r="H221" s="37">
        <f t="shared" si="74"/>
        <v>1091</v>
      </c>
      <c r="I221" s="37">
        <f t="shared" si="74"/>
        <v>669.94560000000001</v>
      </c>
      <c r="J221" s="37">
        <f t="shared" si="74"/>
        <v>300</v>
      </c>
      <c r="K221" s="38">
        <f t="shared" si="74"/>
        <v>400</v>
      </c>
      <c r="L221" s="37">
        <f t="shared" si="74"/>
        <v>387.60000000000002</v>
      </c>
      <c r="M221" s="37">
        <f t="shared" si="74"/>
        <v>387.60000000000002</v>
      </c>
      <c r="N221" s="37">
        <f t="shared" si="74"/>
        <v>387.60000000000002</v>
      </c>
    </row>
    <row r="222" ht="37.5">
      <c r="A222" s="62"/>
      <c r="B222" s="68"/>
      <c r="C222" s="35" t="s">
        <v>12</v>
      </c>
      <c r="D222" s="39"/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8">
        <v>0</v>
      </c>
      <c r="L222" s="37">
        <v>0</v>
      </c>
      <c r="M222" s="37">
        <v>0</v>
      </c>
      <c r="N222" s="37">
        <v>0</v>
      </c>
    </row>
    <row r="223" ht="37.5">
      <c r="A223" s="62"/>
      <c r="B223" s="68"/>
      <c r="C223" s="35" t="s">
        <v>13</v>
      </c>
      <c r="D223" s="39"/>
      <c r="E223" s="37">
        <f>E224+E225</f>
        <v>6845.2456000000011</v>
      </c>
      <c r="F223" s="37">
        <f t="shared" ref="F223:J223" si="75">F224+F225</f>
        <v>1421.5</v>
      </c>
      <c r="G223" s="37">
        <f t="shared" si="75"/>
        <v>1800</v>
      </c>
      <c r="H223" s="37">
        <f t="shared" si="75"/>
        <v>1091</v>
      </c>
      <c r="I223" s="37">
        <f t="shared" si="75"/>
        <v>669.94560000000001</v>
      </c>
      <c r="J223" s="37">
        <f t="shared" si="75"/>
        <v>300</v>
      </c>
      <c r="K223" s="38">
        <f>K224</f>
        <v>400</v>
      </c>
      <c r="L223" s="37">
        <f t="shared" ref="L223:N223" si="76">L224</f>
        <v>387.60000000000002</v>
      </c>
      <c r="M223" s="37">
        <f t="shared" si="76"/>
        <v>387.60000000000002</v>
      </c>
      <c r="N223" s="37">
        <f t="shared" si="76"/>
        <v>387.60000000000002</v>
      </c>
    </row>
    <row r="224" ht="37.5">
      <c r="A224" s="62"/>
      <c r="B224" s="68"/>
      <c r="C224" s="35" t="s">
        <v>13</v>
      </c>
      <c r="D224" s="39" t="s">
        <v>17</v>
      </c>
      <c r="E224" s="37">
        <f t="shared" ref="E224:E225" si="77">SUM(F224:N224)</f>
        <v>6845.2456000000011</v>
      </c>
      <c r="F224" s="37">
        <v>1421.5</v>
      </c>
      <c r="G224" s="37">
        <v>1800</v>
      </c>
      <c r="H224" s="37">
        <v>1091</v>
      </c>
      <c r="I224" s="37">
        <v>669.94560000000001</v>
      </c>
      <c r="J224" s="37">
        <v>300</v>
      </c>
      <c r="K224" s="38">
        <v>400</v>
      </c>
      <c r="L224" s="37">
        <v>387.60000000000002</v>
      </c>
      <c r="M224" s="37">
        <v>387.60000000000002</v>
      </c>
      <c r="N224" s="37">
        <v>387.60000000000002</v>
      </c>
    </row>
    <row r="225" ht="37.5">
      <c r="A225" s="62"/>
      <c r="B225" s="68"/>
      <c r="C225" s="35" t="s">
        <v>13</v>
      </c>
      <c r="D225" s="39" t="s">
        <v>24</v>
      </c>
      <c r="E225" s="37">
        <f t="shared" si="77"/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8">
        <v>0</v>
      </c>
      <c r="L225" s="37">
        <v>0</v>
      </c>
      <c r="M225" s="37">
        <v>0</v>
      </c>
      <c r="N225" s="37">
        <v>0</v>
      </c>
    </row>
    <row r="226" ht="37.5">
      <c r="A226" s="62"/>
      <c r="B226" s="68"/>
      <c r="C226" s="35" t="s">
        <v>26</v>
      </c>
      <c r="D226" s="39"/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8">
        <v>0</v>
      </c>
      <c r="L226" s="37">
        <v>0</v>
      </c>
      <c r="M226" s="37">
        <v>0</v>
      </c>
      <c r="N226" s="37">
        <v>0</v>
      </c>
    </row>
    <row r="227" ht="53.25" customHeight="1">
      <c r="A227" s="62"/>
      <c r="B227" s="68"/>
      <c r="C227" s="35" t="s">
        <v>27</v>
      </c>
      <c r="D227" s="39"/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8">
        <v>0</v>
      </c>
      <c r="L227" s="37">
        <v>0</v>
      </c>
      <c r="M227" s="37">
        <v>0</v>
      </c>
      <c r="N227" s="37">
        <v>0</v>
      </c>
    </row>
    <row r="228" ht="56.25">
      <c r="A228" s="62"/>
      <c r="B228" s="68"/>
      <c r="C228" s="35" t="s">
        <v>28</v>
      </c>
      <c r="D228" s="39"/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8">
        <v>0</v>
      </c>
      <c r="L228" s="37">
        <v>0</v>
      </c>
      <c r="M228" s="37">
        <v>0</v>
      </c>
      <c r="N228" s="37">
        <v>0</v>
      </c>
    </row>
    <row r="229" ht="56.25">
      <c r="A229" s="62"/>
      <c r="B229" s="68"/>
      <c r="C229" s="35" t="s">
        <v>29</v>
      </c>
      <c r="D229" s="39"/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8">
        <v>0</v>
      </c>
      <c r="L229" s="37">
        <v>0</v>
      </c>
      <c r="M229" s="37">
        <v>0</v>
      </c>
      <c r="N229" s="37">
        <v>0</v>
      </c>
    </row>
    <row r="230" ht="75">
      <c r="A230" s="65"/>
      <c r="B230" s="69"/>
      <c r="C230" s="35" t="s">
        <v>30</v>
      </c>
      <c r="D230" s="39"/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8">
        <v>0</v>
      </c>
      <c r="L230" s="37">
        <v>0</v>
      </c>
      <c r="M230" s="37">
        <v>0</v>
      </c>
      <c r="N230" s="37">
        <v>0</v>
      </c>
    </row>
    <row r="231" ht="18.75" customHeight="1">
      <c r="A231" s="61" t="s">
        <v>78</v>
      </c>
      <c r="B231" s="67" t="s">
        <v>79</v>
      </c>
      <c r="C231" s="35" t="s">
        <v>11</v>
      </c>
      <c r="D231" s="39"/>
      <c r="E231" s="37">
        <f>E233+E234</f>
        <v>2864.8400000000001</v>
      </c>
      <c r="F231" s="37">
        <f t="shared" ref="F231:N239" si="78">F233+F234</f>
        <v>1500</v>
      </c>
      <c r="G231" s="37">
        <f t="shared" si="78"/>
        <v>1364.8400000000001</v>
      </c>
      <c r="H231" s="37">
        <f t="shared" si="78"/>
        <v>0</v>
      </c>
      <c r="I231" s="37">
        <f t="shared" si="78"/>
        <v>0</v>
      </c>
      <c r="J231" s="37">
        <f t="shared" si="78"/>
        <v>0</v>
      </c>
      <c r="K231" s="38">
        <f t="shared" si="78"/>
        <v>0</v>
      </c>
      <c r="L231" s="37">
        <f t="shared" si="78"/>
        <v>0</v>
      </c>
      <c r="M231" s="37">
        <f t="shared" si="78"/>
        <v>0</v>
      </c>
      <c r="N231" s="37">
        <f t="shared" si="78"/>
        <v>0</v>
      </c>
    </row>
    <row r="232" ht="37.5">
      <c r="A232" s="62"/>
      <c r="B232" s="68"/>
      <c r="C232" s="35" t="s">
        <v>12</v>
      </c>
      <c r="D232" s="39"/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8">
        <v>0</v>
      </c>
      <c r="L232" s="37">
        <v>0</v>
      </c>
      <c r="M232" s="37">
        <v>0</v>
      </c>
      <c r="N232" s="37">
        <v>0</v>
      </c>
    </row>
    <row r="233" ht="37.5">
      <c r="A233" s="62"/>
      <c r="B233" s="68"/>
      <c r="C233" s="35" t="s">
        <v>13</v>
      </c>
      <c r="D233" s="39" t="s">
        <v>21</v>
      </c>
      <c r="E233" s="37">
        <f t="shared" ref="E233:E234" si="79">SUM(F233:N233)</f>
        <v>1714.8400000000001</v>
      </c>
      <c r="F233" s="37">
        <v>900</v>
      </c>
      <c r="G233" s="37">
        <v>814.84000000000003</v>
      </c>
      <c r="H233" s="37">
        <v>0</v>
      </c>
      <c r="I233" s="37">
        <v>0</v>
      </c>
      <c r="J233" s="37">
        <v>0</v>
      </c>
      <c r="K233" s="38">
        <v>0</v>
      </c>
      <c r="L233" s="37">
        <v>0</v>
      </c>
      <c r="M233" s="37">
        <v>0</v>
      </c>
      <c r="N233" s="37">
        <v>0</v>
      </c>
    </row>
    <row r="234" ht="37.5">
      <c r="A234" s="62"/>
      <c r="B234" s="68"/>
      <c r="C234" s="35" t="s">
        <v>26</v>
      </c>
      <c r="D234" s="39"/>
      <c r="E234" s="37">
        <f t="shared" si="79"/>
        <v>1150</v>
      </c>
      <c r="F234" s="37">
        <v>600</v>
      </c>
      <c r="G234" s="37">
        <v>550</v>
      </c>
      <c r="H234" s="37">
        <v>0</v>
      </c>
      <c r="I234" s="37">
        <v>0</v>
      </c>
      <c r="J234" s="37">
        <v>0</v>
      </c>
      <c r="K234" s="38">
        <v>0</v>
      </c>
      <c r="L234" s="37">
        <v>0</v>
      </c>
      <c r="M234" s="37">
        <v>0</v>
      </c>
      <c r="N234" s="37">
        <v>0</v>
      </c>
    </row>
    <row r="235" ht="41.25" customHeight="1">
      <c r="A235" s="62"/>
      <c r="B235" s="68"/>
      <c r="C235" s="35" t="s">
        <v>33</v>
      </c>
      <c r="D235" s="39"/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8">
        <v>0</v>
      </c>
      <c r="L235" s="37">
        <v>0</v>
      </c>
      <c r="M235" s="37">
        <v>0</v>
      </c>
      <c r="N235" s="37">
        <v>0</v>
      </c>
    </row>
    <row r="236" ht="37.5">
      <c r="A236" s="62"/>
      <c r="B236" s="68"/>
      <c r="C236" s="35" t="s">
        <v>58</v>
      </c>
      <c r="D236" s="39"/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8">
        <v>0</v>
      </c>
      <c r="L236" s="37">
        <v>0</v>
      </c>
      <c r="M236" s="37">
        <v>0</v>
      </c>
      <c r="N236" s="37">
        <v>0</v>
      </c>
    </row>
    <row r="237" ht="37.5">
      <c r="A237" s="62"/>
      <c r="B237" s="68"/>
      <c r="C237" s="35" t="s">
        <v>59</v>
      </c>
      <c r="D237" s="39"/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8">
        <v>0</v>
      </c>
      <c r="L237" s="37">
        <v>0</v>
      </c>
      <c r="M237" s="37">
        <v>0</v>
      </c>
      <c r="N237" s="37">
        <v>0</v>
      </c>
    </row>
    <row r="238" ht="56.25">
      <c r="A238" s="65"/>
      <c r="B238" s="69"/>
      <c r="C238" s="35" t="s">
        <v>60</v>
      </c>
      <c r="D238" s="39"/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8">
        <v>0</v>
      </c>
      <c r="L238" s="37">
        <v>0</v>
      </c>
      <c r="M238" s="37">
        <v>0</v>
      </c>
      <c r="N238" s="37">
        <v>0</v>
      </c>
    </row>
    <row r="239" ht="18.75" customHeight="1">
      <c r="A239" s="43" t="s">
        <v>80</v>
      </c>
      <c r="B239" s="67" t="s">
        <v>81</v>
      </c>
      <c r="C239" s="35" t="s">
        <v>11</v>
      </c>
      <c r="D239" s="39"/>
      <c r="E239" s="37">
        <f>E241+E242</f>
        <v>30212.872828</v>
      </c>
      <c r="F239" s="37">
        <f t="shared" si="78"/>
        <v>3740</v>
      </c>
      <c r="G239" s="37">
        <f t="shared" si="78"/>
        <v>6000</v>
      </c>
      <c r="H239" s="37">
        <f t="shared" si="78"/>
        <v>3200</v>
      </c>
      <c r="I239" s="37">
        <f t="shared" si="78"/>
        <v>3700</v>
      </c>
      <c r="J239" s="37">
        <f t="shared" si="78"/>
        <v>2600</v>
      </c>
      <c r="K239" s="38">
        <f t="shared" si="78"/>
        <v>2707.6534999999999</v>
      </c>
      <c r="L239" s="37">
        <f t="shared" si="78"/>
        <v>2698.0799999999999</v>
      </c>
      <c r="M239" s="37">
        <f t="shared" si="78"/>
        <v>2754.3232000000003</v>
      </c>
      <c r="N239" s="37">
        <f t="shared" si="78"/>
        <v>2812.8161280000004</v>
      </c>
    </row>
    <row r="240" ht="37.5">
      <c r="A240" s="50"/>
      <c r="B240" s="68"/>
      <c r="C240" s="35" t="s">
        <v>12</v>
      </c>
      <c r="D240" s="39"/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8">
        <v>0</v>
      </c>
      <c r="L240" s="37">
        <v>0</v>
      </c>
      <c r="M240" s="37">
        <v>0</v>
      </c>
      <c r="N240" s="37">
        <v>0</v>
      </c>
    </row>
    <row r="241" ht="37.5">
      <c r="A241" s="50"/>
      <c r="B241" s="68"/>
      <c r="C241" s="35" t="s">
        <v>13</v>
      </c>
      <c r="D241" s="39" t="s">
        <v>22</v>
      </c>
      <c r="E241" s="37">
        <f t="shared" ref="E241:E242" si="80">SUM(F241:N241)</f>
        <v>15401.6535</v>
      </c>
      <c r="F241" s="37">
        <v>1870</v>
      </c>
      <c r="G241" s="37">
        <v>3000</v>
      </c>
      <c r="H241" s="37">
        <v>1600</v>
      </c>
      <c r="I241" s="37">
        <v>2400</v>
      </c>
      <c r="J241" s="37">
        <v>1300</v>
      </c>
      <c r="K241" s="38">
        <v>1355.6534999999999</v>
      </c>
      <c r="L241" s="37">
        <v>1292</v>
      </c>
      <c r="M241" s="37">
        <v>1292</v>
      </c>
      <c r="N241" s="37">
        <v>1292</v>
      </c>
    </row>
    <row r="242" ht="37.5">
      <c r="A242" s="50"/>
      <c r="B242" s="68"/>
      <c r="C242" s="35" t="s">
        <v>26</v>
      </c>
      <c r="D242" s="39"/>
      <c r="E242" s="37">
        <f t="shared" si="80"/>
        <v>14811.219328000001</v>
      </c>
      <c r="F242" s="37">
        <v>1870</v>
      </c>
      <c r="G242" s="37">
        <v>3000</v>
      </c>
      <c r="H242" s="37">
        <v>1600</v>
      </c>
      <c r="I242" s="37">
        <v>1300</v>
      </c>
      <c r="J242" s="37">
        <v>1300</v>
      </c>
      <c r="K242" s="38">
        <v>1352</v>
      </c>
      <c r="L242" s="37">
        <v>1406.0800000000002</v>
      </c>
      <c r="M242" s="37">
        <v>1462.3232000000003</v>
      </c>
      <c r="N242" s="37">
        <v>1520.8161280000004</v>
      </c>
    </row>
    <row r="243" ht="40.5" customHeight="1">
      <c r="A243" s="50"/>
      <c r="B243" s="68"/>
      <c r="C243" s="35" t="s">
        <v>58</v>
      </c>
      <c r="D243" s="39"/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8">
        <v>0</v>
      </c>
      <c r="L243" s="37">
        <v>0</v>
      </c>
      <c r="M243" s="37">
        <v>0</v>
      </c>
      <c r="N243" s="37">
        <v>0</v>
      </c>
    </row>
    <row r="244" ht="38.25" customHeight="1">
      <c r="A244" s="50"/>
      <c r="B244" s="68"/>
      <c r="C244" s="35" t="s">
        <v>29</v>
      </c>
      <c r="D244" s="39"/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8">
        <v>0</v>
      </c>
      <c r="L244" s="37">
        <v>0</v>
      </c>
      <c r="M244" s="37">
        <v>0</v>
      </c>
      <c r="N244" s="37">
        <v>0</v>
      </c>
    </row>
    <row r="245" ht="56.25">
      <c r="A245" s="51"/>
      <c r="B245" s="69"/>
      <c r="C245" s="35" t="s">
        <v>60</v>
      </c>
      <c r="D245" s="39"/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8">
        <v>0</v>
      </c>
      <c r="L245" s="37">
        <v>0</v>
      </c>
      <c r="M245" s="37">
        <v>0</v>
      </c>
      <c r="N245" s="37">
        <v>0</v>
      </c>
    </row>
    <row r="246" ht="18.75" customHeight="1">
      <c r="A246" s="43" t="s">
        <v>82</v>
      </c>
      <c r="B246" s="67" t="s">
        <v>83</v>
      </c>
      <c r="C246" s="35" t="s">
        <v>11</v>
      </c>
      <c r="D246" s="39"/>
      <c r="E246" s="37">
        <f>E248</f>
        <v>5637.7194</v>
      </c>
      <c r="F246" s="37">
        <f t="shared" ref="F246:N246" si="81">F248</f>
        <v>1115.3264799999999</v>
      </c>
      <c r="G246" s="37">
        <f t="shared" si="81"/>
        <v>3081.0468099999998</v>
      </c>
      <c r="H246" s="37">
        <f t="shared" si="81"/>
        <v>1441.34611</v>
      </c>
      <c r="I246" s="37">
        <f t="shared" si="81"/>
        <v>0</v>
      </c>
      <c r="J246" s="37">
        <f t="shared" si="81"/>
        <v>0</v>
      </c>
      <c r="K246" s="38">
        <f t="shared" si="81"/>
        <v>0</v>
      </c>
      <c r="L246" s="37">
        <f t="shared" si="81"/>
        <v>0</v>
      </c>
      <c r="M246" s="37">
        <f t="shared" si="81"/>
        <v>0</v>
      </c>
      <c r="N246" s="37">
        <f t="shared" si="81"/>
        <v>0</v>
      </c>
    </row>
    <row r="247" ht="37.5">
      <c r="A247" s="50"/>
      <c r="B247" s="68"/>
      <c r="C247" s="35" t="s">
        <v>12</v>
      </c>
      <c r="D247" s="39"/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8">
        <v>0</v>
      </c>
      <c r="L247" s="37">
        <v>0</v>
      </c>
      <c r="M247" s="37">
        <v>0</v>
      </c>
      <c r="N247" s="37">
        <v>0</v>
      </c>
    </row>
    <row r="248" ht="37.5">
      <c r="A248" s="70"/>
      <c r="B248" s="68"/>
      <c r="C248" s="35" t="s">
        <v>13</v>
      </c>
      <c r="D248" s="39" t="s">
        <v>18</v>
      </c>
      <c r="E248" s="37">
        <f>SUM(F248:N248)</f>
        <v>5637.7194</v>
      </c>
      <c r="F248" s="37">
        <v>1115.3264799999999</v>
      </c>
      <c r="G248" s="37">
        <v>3081.0468099999998</v>
      </c>
      <c r="H248" s="37">
        <v>1441.34611</v>
      </c>
      <c r="I248" s="37">
        <v>0</v>
      </c>
      <c r="J248" s="37">
        <v>0</v>
      </c>
      <c r="K248" s="38">
        <v>0</v>
      </c>
      <c r="L248" s="37">
        <v>0</v>
      </c>
      <c r="M248" s="37">
        <v>0</v>
      </c>
      <c r="N248" s="37">
        <v>0</v>
      </c>
    </row>
    <row r="249" ht="37.5">
      <c r="A249" s="50"/>
      <c r="B249" s="68"/>
      <c r="C249" s="35" t="s">
        <v>26</v>
      </c>
      <c r="D249" s="39"/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8">
        <v>0</v>
      </c>
      <c r="L249" s="37">
        <v>0</v>
      </c>
      <c r="M249" s="37">
        <v>0</v>
      </c>
      <c r="N249" s="37">
        <v>0</v>
      </c>
    </row>
    <row r="250" ht="42" customHeight="1">
      <c r="A250" s="50"/>
      <c r="B250" s="68"/>
      <c r="C250" s="35" t="s">
        <v>33</v>
      </c>
      <c r="D250" s="39"/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8">
        <v>0</v>
      </c>
      <c r="L250" s="37">
        <v>0</v>
      </c>
      <c r="M250" s="37">
        <v>0</v>
      </c>
      <c r="N250" s="37">
        <v>0</v>
      </c>
    </row>
    <row r="251" ht="37.5">
      <c r="A251" s="50"/>
      <c r="B251" s="68"/>
      <c r="C251" s="35" t="s">
        <v>58</v>
      </c>
      <c r="D251" s="39"/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8">
        <v>0</v>
      </c>
      <c r="L251" s="37">
        <v>0</v>
      </c>
      <c r="M251" s="37">
        <v>0</v>
      </c>
      <c r="N251" s="37">
        <v>0</v>
      </c>
    </row>
    <row r="252" ht="37.5">
      <c r="A252" s="50"/>
      <c r="B252" s="68"/>
      <c r="C252" s="35" t="s">
        <v>59</v>
      </c>
      <c r="D252" s="39"/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8">
        <v>0</v>
      </c>
      <c r="L252" s="37">
        <v>0</v>
      </c>
      <c r="M252" s="37">
        <v>0</v>
      </c>
      <c r="N252" s="37">
        <v>0</v>
      </c>
    </row>
    <row r="253" s="33" customFormat="1" ht="56.25">
      <c r="A253" s="51"/>
      <c r="B253" s="69"/>
      <c r="C253" s="35" t="s">
        <v>60</v>
      </c>
      <c r="D253" s="39"/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8">
        <v>0</v>
      </c>
      <c r="L253" s="37">
        <v>0</v>
      </c>
      <c r="M253" s="37">
        <v>0</v>
      </c>
      <c r="N253" s="37">
        <v>0</v>
      </c>
    </row>
    <row r="254" s="33" customFormat="1" ht="18.75" customHeight="1">
      <c r="A254" s="61" t="s">
        <v>84</v>
      </c>
      <c r="B254" s="67" t="s">
        <v>85</v>
      </c>
      <c r="C254" s="35" t="s">
        <v>11</v>
      </c>
      <c r="D254" s="39"/>
      <c r="E254" s="37">
        <f>E257+E258</f>
        <v>11058.69197</v>
      </c>
      <c r="F254" s="37">
        <f t="shared" ref="F254:J254" si="82">F257+F258</f>
        <v>0</v>
      </c>
      <c r="G254" s="37">
        <f t="shared" si="82"/>
        <v>300</v>
      </c>
      <c r="H254" s="37">
        <f t="shared" si="82"/>
        <v>2300</v>
      </c>
      <c r="I254" s="37">
        <f t="shared" si="82"/>
        <v>2494.0016700000001</v>
      </c>
      <c r="J254" s="37">
        <f t="shared" si="82"/>
        <v>1990</v>
      </c>
      <c r="K254" s="38">
        <f>K256+K258</f>
        <v>2171</v>
      </c>
      <c r="L254" s="37">
        <f t="shared" ref="L254:M254" si="83">L256+L258</f>
        <v>1837.9400000000001</v>
      </c>
      <c r="M254" s="37">
        <f t="shared" si="83"/>
        <v>1876.8776</v>
      </c>
      <c r="N254" s="37">
        <f>N256+N258</f>
        <v>1917.3726999999999</v>
      </c>
    </row>
    <row r="255" s="33" customFormat="1" ht="37.5">
      <c r="A255" s="62"/>
      <c r="B255" s="68"/>
      <c r="C255" s="35" t="s">
        <v>12</v>
      </c>
      <c r="D255" s="39"/>
      <c r="E255" s="37">
        <v>0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8">
        <v>0</v>
      </c>
      <c r="L255" s="37">
        <v>0</v>
      </c>
      <c r="M255" s="37">
        <v>0</v>
      </c>
      <c r="N255" s="37">
        <v>0</v>
      </c>
    </row>
    <row r="256" s="33" customFormat="1" ht="37.5">
      <c r="A256" s="62"/>
      <c r="B256" s="68"/>
      <c r="C256" s="35" t="s">
        <v>13</v>
      </c>
      <c r="D256" s="39" t="s">
        <v>14</v>
      </c>
      <c r="E256" s="37">
        <f>K256+L256+M256</f>
        <v>2964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8">
        <v>1235</v>
      </c>
      <c r="L256" s="37">
        <v>864.5</v>
      </c>
      <c r="M256" s="37">
        <v>864.5</v>
      </c>
      <c r="N256" s="37">
        <v>864.5</v>
      </c>
    </row>
    <row r="257" s="33" customFormat="1" ht="37.5">
      <c r="A257" s="62"/>
      <c r="B257" s="68"/>
      <c r="C257" s="35" t="s">
        <v>13</v>
      </c>
      <c r="D257" s="39" t="s">
        <v>21</v>
      </c>
      <c r="E257" s="37">
        <f t="shared" ref="E257:E258" si="84">SUM(F257:N257)</f>
        <v>4234.0016699999996</v>
      </c>
      <c r="F257" s="37">
        <v>0</v>
      </c>
      <c r="G257" s="37">
        <v>150</v>
      </c>
      <c r="H257" s="37">
        <v>1400</v>
      </c>
      <c r="I257" s="37">
        <v>1594.0016700000001</v>
      </c>
      <c r="J257" s="37">
        <v>1090</v>
      </c>
      <c r="K257" s="38">
        <v>0</v>
      </c>
      <c r="L257" s="37">
        <v>0</v>
      </c>
      <c r="M257" s="37">
        <v>0</v>
      </c>
      <c r="N257" s="37">
        <v>0</v>
      </c>
    </row>
    <row r="258" s="33" customFormat="1" ht="37.5">
      <c r="A258" s="62"/>
      <c r="B258" s="68"/>
      <c r="C258" s="35" t="s">
        <v>26</v>
      </c>
      <c r="D258" s="39"/>
      <c r="E258" s="37">
        <f t="shared" si="84"/>
        <v>6824.6903000000002</v>
      </c>
      <c r="F258" s="37">
        <v>0</v>
      </c>
      <c r="G258" s="37">
        <v>150</v>
      </c>
      <c r="H258" s="37">
        <v>900</v>
      </c>
      <c r="I258" s="37">
        <v>900</v>
      </c>
      <c r="J258" s="37">
        <v>900</v>
      </c>
      <c r="K258" s="38">
        <v>936</v>
      </c>
      <c r="L258" s="37">
        <v>973.44000000000005</v>
      </c>
      <c r="M258" s="37">
        <v>1012.3776</v>
      </c>
      <c r="N258" s="37">
        <v>1052.8726999999999</v>
      </c>
    </row>
    <row r="259" s="33" customFormat="1" ht="41.25" customHeight="1">
      <c r="A259" s="62"/>
      <c r="B259" s="68"/>
      <c r="C259" s="35" t="s">
        <v>33</v>
      </c>
      <c r="D259" s="39"/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8">
        <v>0</v>
      </c>
      <c r="L259" s="37">
        <v>0</v>
      </c>
      <c r="M259" s="37">
        <v>0</v>
      </c>
      <c r="N259" s="37">
        <v>0</v>
      </c>
    </row>
    <row r="260" s="33" customFormat="1" ht="37.5">
      <c r="A260" s="62"/>
      <c r="B260" s="68"/>
      <c r="C260" s="35" t="s">
        <v>58</v>
      </c>
      <c r="D260" s="39"/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8">
        <v>0</v>
      </c>
      <c r="L260" s="37">
        <v>0</v>
      </c>
      <c r="M260" s="37">
        <v>0</v>
      </c>
      <c r="N260" s="37">
        <v>0</v>
      </c>
    </row>
    <row r="261" s="33" customFormat="1" ht="37.5">
      <c r="A261" s="62"/>
      <c r="B261" s="68"/>
      <c r="C261" s="35" t="s">
        <v>59</v>
      </c>
      <c r="D261" s="39"/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8">
        <v>0</v>
      </c>
      <c r="L261" s="37">
        <v>0</v>
      </c>
      <c r="M261" s="37">
        <v>0</v>
      </c>
      <c r="N261" s="37">
        <v>0</v>
      </c>
    </row>
    <row r="262" s="33" customFormat="1" ht="56.25">
      <c r="A262" s="65"/>
      <c r="B262" s="69"/>
      <c r="C262" s="35" t="s">
        <v>60</v>
      </c>
      <c r="D262" s="39"/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8">
        <v>0</v>
      </c>
      <c r="L262" s="37">
        <v>0</v>
      </c>
      <c r="M262" s="37">
        <v>0</v>
      </c>
      <c r="N262" s="37">
        <v>0</v>
      </c>
    </row>
    <row r="263" s="33" customFormat="1" ht="17.25" customHeight="1">
      <c r="A263" s="61" t="s">
        <v>86</v>
      </c>
      <c r="B263" s="67" t="s">
        <v>87</v>
      </c>
      <c r="C263" s="35" t="s">
        <v>11</v>
      </c>
      <c r="D263" s="39"/>
      <c r="E263" s="37">
        <f>E265</f>
        <v>0</v>
      </c>
      <c r="F263" s="37">
        <f t="shared" ref="F263:N263" si="85">F265</f>
        <v>0</v>
      </c>
      <c r="G263" s="37">
        <f t="shared" si="85"/>
        <v>0</v>
      </c>
      <c r="H263" s="37">
        <f t="shared" si="85"/>
        <v>0</v>
      </c>
      <c r="I263" s="37">
        <f t="shared" si="85"/>
        <v>0</v>
      </c>
      <c r="J263" s="37">
        <f t="shared" si="85"/>
        <v>0</v>
      </c>
      <c r="K263" s="38">
        <f t="shared" si="85"/>
        <v>0</v>
      </c>
      <c r="L263" s="37">
        <f t="shared" si="85"/>
        <v>0</v>
      </c>
      <c r="M263" s="37">
        <f t="shared" si="85"/>
        <v>0</v>
      </c>
      <c r="N263" s="37">
        <f t="shared" si="85"/>
        <v>0</v>
      </c>
    </row>
    <row r="264" s="33" customFormat="1" ht="37.5">
      <c r="A264" s="62"/>
      <c r="B264" s="68"/>
      <c r="C264" s="35" t="s">
        <v>12</v>
      </c>
      <c r="D264" s="39"/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8">
        <v>0</v>
      </c>
      <c r="L264" s="37">
        <v>0</v>
      </c>
      <c r="M264" s="37">
        <v>0</v>
      </c>
      <c r="N264" s="37">
        <v>0</v>
      </c>
    </row>
    <row r="265" s="33" customFormat="1" ht="37.5">
      <c r="A265" s="62"/>
      <c r="B265" s="68"/>
      <c r="C265" s="35" t="s">
        <v>13</v>
      </c>
      <c r="D265" s="39" t="s">
        <v>21</v>
      </c>
      <c r="E265" s="37">
        <f>SUM(F265:N265)</f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8">
        <v>0</v>
      </c>
      <c r="L265" s="37">
        <v>0</v>
      </c>
      <c r="M265" s="37">
        <v>0</v>
      </c>
      <c r="N265" s="37">
        <v>0</v>
      </c>
    </row>
    <row r="266" s="33" customFormat="1" ht="37.5">
      <c r="A266" s="62"/>
      <c r="B266" s="68"/>
      <c r="C266" s="35" t="s">
        <v>26</v>
      </c>
      <c r="D266" s="39"/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8">
        <v>0</v>
      </c>
      <c r="L266" s="37">
        <v>0</v>
      </c>
      <c r="M266" s="37">
        <v>0</v>
      </c>
      <c r="N266" s="37">
        <v>0</v>
      </c>
    </row>
    <row r="267" s="33" customFormat="1" ht="40.5" customHeight="1">
      <c r="A267" s="62"/>
      <c r="B267" s="68"/>
      <c r="C267" s="35" t="s">
        <v>33</v>
      </c>
      <c r="D267" s="39"/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8">
        <v>0</v>
      </c>
      <c r="L267" s="37">
        <v>0</v>
      </c>
      <c r="M267" s="37">
        <v>0</v>
      </c>
      <c r="N267" s="37">
        <v>0</v>
      </c>
    </row>
    <row r="268" s="33" customFormat="1" ht="37.5">
      <c r="A268" s="62"/>
      <c r="B268" s="68"/>
      <c r="C268" s="35" t="s">
        <v>58</v>
      </c>
      <c r="D268" s="39"/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8">
        <v>0</v>
      </c>
      <c r="L268" s="37">
        <v>0</v>
      </c>
      <c r="M268" s="37">
        <v>0</v>
      </c>
      <c r="N268" s="37">
        <v>0</v>
      </c>
    </row>
    <row r="269" s="33" customFormat="1" ht="37.5">
      <c r="A269" s="62"/>
      <c r="B269" s="68"/>
      <c r="C269" s="35" t="s">
        <v>59</v>
      </c>
      <c r="D269" s="39"/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8">
        <v>0</v>
      </c>
      <c r="L269" s="37">
        <v>0</v>
      </c>
      <c r="M269" s="37">
        <v>0</v>
      </c>
      <c r="N269" s="37">
        <v>0</v>
      </c>
    </row>
    <row r="270" s="33" customFormat="1" ht="56.25">
      <c r="A270" s="65"/>
      <c r="B270" s="69"/>
      <c r="C270" s="35" t="s">
        <v>60</v>
      </c>
      <c r="D270" s="39"/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8">
        <v>0</v>
      </c>
      <c r="L270" s="37">
        <v>0</v>
      </c>
      <c r="M270" s="37">
        <v>0</v>
      </c>
      <c r="N270" s="37">
        <v>0</v>
      </c>
    </row>
    <row r="271" s="33" customFormat="1" ht="18.75" customHeight="1">
      <c r="A271" s="61" t="s">
        <v>88</v>
      </c>
      <c r="B271" s="44" t="s">
        <v>89</v>
      </c>
      <c r="C271" s="35" t="s">
        <v>11</v>
      </c>
      <c r="D271" s="39"/>
      <c r="E271" s="37">
        <f t="shared" ref="E271:J271" si="86">E273+E281</f>
        <v>284200.92241</v>
      </c>
      <c r="F271" s="37">
        <f t="shared" si="86"/>
        <v>5820</v>
      </c>
      <c r="G271" s="37">
        <f t="shared" si="86"/>
        <v>2172.9733300000003</v>
      </c>
      <c r="H271" s="37">
        <f t="shared" si="86"/>
        <v>16300</v>
      </c>
      <c r="I271" s="37">
        <f t="shared" si="86"/>
        <v>47201.145329999999</v>
      </c>
      <c r="J271" s="37">
        <f t="shared" si="86"/>
        <v>35205.490000000005</v>
      </c>
      <c r="K271" s="38">
        <f>K274</f>
        <v>150</v>
      </c>
      <c r="L271" s="37">
        <f t="shared" ref="L271:N271" si="87">L274</f>
        <v>105</v>
      </c>
      <c r="M271" s="37">
        <f t="shared" si="87"/>
        <v>150</v>
      </c>
      <c r="N271" s="37">
        <f t="shared" si="87"/>
        <v>584.92928000000006</v>
      </c>
    </row>
    <row r="272" s="33" customFormat="1" ht="37.5">
      <c r="A272" s="62"/>
      <c r="B272" s="63"/>
      <c r="C272" s="35" t="s">
        <v>12</v>
      </c>
      <c r="D272" s="39"/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8">
        <v>0</v>
      </c>
      <c r="L272" s="37">
        <v>0</v>
      </c>
      <c r="M272" s="37">
        <v>0</v>
      </c>
      <c r="N272" s="37">
        <v>0</v>
      </c>
    </row>
    <row r="273" s="33" customFormat="1" ht="37.5">
      <c r="A273" s="62"/>
      <c r="B273" s="63"/>
      <c r="C273" s="35" t="s">
        <v>13</v>
      </c>
      <c r="D273" s="39"/>
      <c r="E273" s="37">
        <f>SUM(E275:E280)</f>
        <v>283469.54761000001</v>
      </c>
      <c r="F273" s="37">
        <f t="shared" ref="F273:J273" si="88">SUM(F275:F280)</f>
        <v>5124</v>
      </c>
      <c r="G273" s="37">
        <f t="shared" si="88"/>
        <v>2137.5985300000002</v>
      </c>
      <c r="H273" s="37">
        <f t="shared" si="88"/>
        <v>16300</v>
      </c>
      <c r="I273" s="37">
        <f t="shared" si="88"/>
        <v>47201.145329999999</v>
      </c>
      <c r="J273" s="37">
        <f t="shared" si="88"/>
        <v>35205.490000000005</v>
      </c>
      <c r="K273" s="38">
        <f>K288+K307+K318+K363</f>
        <v>27324.61375</v>
      </c>
      <c r="L273" s="37">
        <f>L274+L276+L279</f>
        <v>50163.899999999994</v>
      </c>
      <c r="M273" s="37">
        <f t="shared" ref="M273:N273" si="89">M288+M307+M318+M363</f>
        <v>50163.899999999994</v>
      </c>
      <c r="N273" s="37">
        <f t="shared" si="89"/>
        <v>50163.899999999994</v>
      </c>
    </row>
    <row r="274" s="33" customFormat="1" ht="37.5">
      <c r="A274" s="62"/>
      <c r="B274" s="63"/>
      <c r="C274" s="35" t="s">
        <v>13</v>
      </c>
      <c r="D274" s="39" t="s">
        <v>14</v>
      </c>
      <c r="E274" s="37">
        <f>K274+L274+M274+N274</f>
        <v>989.92928000000006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8">
        <f>K308</f>
        <v>150</v>
      </c>
      <c r="L274" s="37">
        <f>L308</f>
        <v>105</v>
      </c>
      <c r="M274" s="37">
        <v>150</v>
      </c>
      <c r="N274" s="37">
        <v>584.92928000000006</v>
      </c>
    </row>
    <row r="275" s="33" customFormat="1" ht="37.5">
      <c r="A275" s="62"/>
      <c r="B275" s="63"/>
      <c r="C275" s="35" t="s">
        <v>13</v>
      </c>
      <c r="D275" s="39" t="s">
        <v>15</v>
      </c>
      <c r="E275" s="37">
        <f t="shared" ref="E275:E281" si="90">SUM(F275:N275)</f>
        <v>9630</v>
      </c>
      <c r="F275" s="37">
        <f>F355</f>
        <v>0</v>
      </c>
      <c r="G275" s="37">
        <f t="shared" ref="G275:N275" si="91">G355</f>
        <v>0</v>
      </c>
      <c r="H275" s="37">
        <f t="shared" si="91"/>
        <v>0</v>
      </c>
      <c r="I275" s="37">
        <f t="shared" si="91"/>
        <v>9630</v>
      </c>
      <c r="J275" s="37">
        <f t="shared" si="91"/>
        <v>0</v>
      </c>
      <c r="K275" s="38">
        <f t="shared" si="91"/>
        <v>0</v>
      </c>
      <c r="L275" s="37">
        <f t="shared" si="91"/>
        <v>0</v>
      </c>
      <c r="M275" s="37">
        <f t="shared" si="91"/>
        <v>0</v>
      </c>
      <c r="N275" s="37">
        <f t="shared" si="91"/>
        <v>0</v>
      </c>
    </row>
    <row r="276" s="33" customFormat="1" ht="38.25" customHeight="1">
      <c r="A276" s="62"/>
      <c r="B276" s="63"/>
      <c r="C276" s="35" t="s">
        <v>13</v>
      </c>
      <c r="D276" s="39" t="s">
        <v>17</v>
      </c>
      <c r="E276" s="37">
        <f t="shared" si="90"/>
        <v>175220.41375000001</v>
      </c>
      <c r="F276" s="37">
        <f t="shared" ref="F276:J276" si="92">F299+F319</f>
        <v>0</v>
      </c>
      <c r="G276" s="37">
        <f t="shared" si="92"/>
        <v>0</v>
      </c>
      <c r="H276" s="37">
        <f t="shared" si="92"/>
        <v>0</v>
      </c>
      <c r="I276" s="37">
        <f t="shared" si="92"/>
        <v>0</v>
      </c>
      <c r="J276" s="37">
        <f t="shared" si="92"/>
        <v>0</v>
      </c>
      <c r="K276" s="38">
        <f>K363</f>
        <v>26632.813750000001</v>
      </c>
      <c r="L276" s="37">
        <f>L363</f>
        <v>49529.199999999997</v>
      </c>
      <c r="M276" s="37">
        <f t="shared" ref="M276:N276" si="93">M363</f>
        <v>49529.199999999997</v>
      </c>
      <c r="N276" s="37">
        <f t="shared" si="93"/>
        <v>49529.199999999997</v>
      </c>
    </row>
    <row r="277" s="33" customFormat="1" ht="37.5">
      <c r="A277" s="62"/>
      <c r="B277" s="63"/>
      <c r="C277" s="35" t="s">
        <v>13</v>
      </c>
      <c r="D277" s="39" t="s">
        <v>20</v>
      </c>
      <c r="E277" s="37">
        <f t="shared" si="90"/>
        <v>0</v>
      </c>
      <c r="F277" s="37">
        <f t="shared" ref="F277:N277" si="94">F297+F320</f>
        <v>0</v>
      </c>
      <c r="G277" s="37">
        <f t="shared" si="94"/>
        <v>0</v>
      </c>
      <c r="H277" s="37">
        <f t="shared" si="94"/>
        <v>0</v>
      </c>
      <c r="I277" s="37">
        <f t="shared" si="94"/>
        <v>0</v>
      </c>
      <c r="J277" s="37">
        <f t="shared" si="94"/>
        <v>0</v>
      </c>
      <c r="K277" s="38">
        <f t="shared" si="94"/>
        <v>0</v>
      </c>
      <c r="L277" s="37">
        <f t="shared" si="94"/>
        <v>0</v>
      </c>
      <c r="M277" s="37">
        <f t="shared" si="94"/>
        <v>0</v>
      </c>
      <c r="N277" s="37">
        <f t="shared" si="94"/>
        <v>0</v>
      </c>
    </row>
    <row r="278" s="33" customFormat="1" ht="37.5">
      <c r="A278" s="62"/>
      <c r="B278" s="63"/>
      <c r="C278" s="35" t="s">
        <v>13</v>
      </c>
      <c r="D278" s="39" t="s">
        <v>21</v>
      </c>
      <c r="E278" s="37">
        <f t="shared" si="90"/>
        <v>5638.2105300000003</v>
      </c>
      <c r="F278" s="37">
        <f>F309+F323+F331+F347</f>
        <v>4114</v>
      </c>
      <c r="G278" s="37">
        <f>G309+G323+G331+G347</f>
        <v>517.59852999999998</v>
      </c>
      <c r="H278" s="37">
        <f>H309+H323+H331+H347</f>
        <v>400</v>
      </c>
      <c r="I278" s="37">
        <f>I309+I323+I331+I347</f>
        <v>306.61200000000002</v>
      </c>
      <c r="J278" s="37">
        <f>J309+J323+J331+J347</f>
        <v>150</v>
      </c>
      <c r="K278" s="38">
        <v>150</v>
      </c>
      <c r="L278" s="37">
        <v>0</v>
      </c>
      <c r="M278" s="37">
        <v>0</v>
      </c>
      <c r="N278" s="37">
        <f>N309+N323+N331+N347</f>
        <v>0</v>
      </c>
    </row>
    <row r="279" s="33" customFormat="1" ht="37.5">
      <c r="A279" s="62"/>
      <c r="B279" s="63"/>
      <c r="C279" s="35" t="s">
        <v>13</v>
      </c>
      <c r="D279" s="39" t="s">
        <v>23</v>
      </c>
      <c r="E279" s="37">
        <f t="shared" si="90"/>
        <v>91480.923329999991</v>
      </c>
      <c r="F279" s="37">
        <f t="shared" ref="F279:N279" si="95">F288+F310+F321</f>
        <v>1010</v>
      </c>
      <c r="G279" s="37">
        <f t="shared" si="95"/>
        <v>1620</v>
      </c>
      <c r="H279" s="37">
        <f t="shared" si="95"/>
        <v>15000</v>
      </c>
      <c r="I279" s="37">
        <f t="shared" si="95"/>
        <v>36664.533329999998</v>
      </c>
      <c r="J279" s="37">
        <f t="shared" si="95"/>
        <v>35055.490000000005</v>
      </c>
      <c r="K279" s="38">
        <f t="shared" si="95"/>
        <v>541.79999999999995</v>
      </c>
      <c r="L279" s="37">
        <f>L288+L310+L321</f>
        <v>529.70000000000005</v>
      </c>
      <c r="M279" s="37">
        <f t="shared" si="95"/>
        <v>529.70000000000005</v>
      </c>
      <c r="N279" s="37">
        <f t="shared" si="95"/>
        <v>529.70000000000005</v>
      </c>
    </row>
    <row r="280" s="33" customFormat="1" ht="37.5">
      <c r="A280" s="62"/>
      <c r="B280" s="63"/>
      <c r="C280" s="35" t="s">
        <v>13</v>
      </c>
      <c r="D280" s="39" t="s">
        <v>24</v>
      </c>
      <c r="E280" s="37">
        <f t="shared" si="90"/>
        <v>1500</v>
      </c>
      <c r="F280" s="37">
        <f t="shared" ref="F280:N280" si="96">F298+F322+F339</f>
        <v>0</v>
      </c>
      <c r="G280" s="37">
        <f t="shared" si="96"/>
        <v>0</v>
      </c>
      <c r="H280" s="37">
        <f t="shared" si="96"/>
        <v>900</v>
      </c>
      <c r="I280" s="37">
        <f t="shared" si="96"/>
        <v>600</v>
      </c>
      <c r="J280" s="37">
        <f t="shared" si="96"/>
        <v>0</v>
      </c>
      <c r="K280" s="38">
        <f t="shared" si="96"/>
        <v>0</v>
      </c>
      <c r="L280" s="37">
        <f t="shared" si="96"/>
        <v>0</v>
      </c>
      <c r="M280" s="37">
        <f t="shared" si="96"/>
        <v>0</v>
      </c>
      <c r="N280" s="37">
        <f t="shared" si="96"/>
        <v>0</v>
      </c>
    </row>
    <row r="281" s="33" customFormat="1" ht="37.5">
      <c r="A281" s="62"/>
      <c r="B281" s="63"/>
      <c r="C281" s="35" t="s">
        <v>26</v>
      </c>
      <c r="D281" s="39"/>
      <c r="E281" s="37">
        <f t="shared" si="90"/>
        <v>731.37480000000005</v>
      </c>
      <c r="F281" s="37">
        <f>F332</f>
        <v>696</v>
      </c>
      <c r="G281" s="37">
        <f t="shared" ref="G281:N281" si="97">G332</f>
        <v>35.3748</v>
      </c>
      <c r="H281" s="37">
        <f t="shared" si="97"/>
        <v>0</v>
      </c>
      <c r="I281" s="37">
        <f t="shared" si="97"/>
        <v>0</v>
      </c>
      <c r="J281" s="37">
        <f t="shared" si="97"/>
        <v>0</v>
      </c>
      <c r="K281" s="38">
        <f t="shared" si="97"/>
        <v>0</v>
      </c>
      <c r="L281" s="37">
        <f t="shared" si="97"/>
        <v>0</v>
      </c>
      <c r="M281" s="37">
        <f t="shared" si="97"/>
        <v>0</v>
      </c>
      <c r="N281" s="37">
        <f t="shared" si="97"/>
        <v>0</v>
      </c>
    </row>
    <row r="282" s="33" customFormat="1" ht="43.5" customHeight="1">
      <c r="A282" s="62"/>
      <c r="B282" s="63"/>
      <c r="C282" s="35" t="s">
        <v>33</v>
      </c>
      <c r="D282" s="39"/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8">
        <v>0</v>
      </c>
      <c r="L282" s="37">
        <v>0</v>
      </c>
      <c r="M282" s="37">
        <v>0</v>
      </c>
      <c r="N282" s="37">
        <v>0</v>
      </c>
    </row>
    <row r="283" s="33" customFormat="1" ht="37.5">
      <c r="A283" s="62"/>
      <c r="B283" s="63"/>
      <c r="C283" s="35" t="s">
        <v>58</v>
      </c>
      <c r="D283" s="39"/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8">
        <v>0</v>
      </c>
      <c r="L283" s="37">
        <v>0</v>
      </c>
      <c r="M283" s="37">
        <v>0</v>
      </c>
      <c r="N283" s="37">
        <v>0</v>
      </c>
    </row>
    <row r="284" s="33" customFormat="1" ht="40.5" customHeight="1">
      <c r="A284" s="62"/>
      <c r="B284" s="63"/>
      <c r="C284" s="35" t="s">
        <v>59</v>
      </c>
      <c r="D284" s="39"/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8">
        <v>0</v>
      </c>
      <c r="L284" s="37">
        <v>0</v>
      </c>
      <c r="M284" s="37">
        <v>0</v>
      </c>
      <c r="N284" s="37">
        <v>0</v>
      </c>
    </row>
    <row r="285" s="33" customFormat="1" ht="60" customHeight="1">
      <c r="A285" s="65"/>
      <c r="B285" s="66"/>
      <c r="C285" s="35" t="s">
        <v>30</v>
      </c>
      <c r="D285" s="39"/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8">
        <v>0</v>
      </c>
      <c r="L285" s="37">
        <v>0</v>
      </c>
      <c r="M285" s="37">
        <v>0</v>
      </c>
      <c r="N285" s="37">
        <v>0</v>
      </c>
    </row>
    <row r="286" s="33" customFormat="1" ht="18.75" customHeight="1">
      <c r="A286" s="71" t="s">
        <v>90</v>
      </c>
      <c r="B286" s="44" t="s">
        <v>91</v>
      </c>
      <c r="C286" s="35" t="s">
        <v>11</v>
      </c>
      <c r="D286" s="36"/>
      <c r="E286" s="37">
        <f>E288</f>
        <v>88205.389999999999</v>
      </c>
      <c r="F286" s="37">
        <f t="shared" ref="F286:N294" si="98">F288</f>
        <v>200</v>
      </c>
      <c r="G286" s="37">
        <f t="shared" si="98"/>
        <v>815.5</v>
      </c>
      <c r="H286" s="37">
        <f t="shared" si="98"/>
        <v>14650</v>
      </c>
      <c r="I286" s="37">
        <f t="shared" si="98"/>
        <v>36526.199999999997</v>
      </c>
      <c r="J286" s="37">
        <f t="shared" si="98"/>
        <v>34813.690000000002</v>
      </c>
      <c r="K286" s="38">
        <f t="shared" si="98"/>
        <v>300</v>
      </c>
      <c r="L286" s="37">
        <f t="shared" si="98"/>
        <v>300</v>
      </c>
      <c r="M286" s="37">
        <f t="shared" si="98"/>
        <v>300</v>
      </c>
      <c r="N286" s="37">
        <f t="shared" si="98"/>
        <v>300</v>
      </c>
    </row>
    <row r="287" s="33" customFormat="1" ht="37.5">
      <c r="A287" s="72"/>
      <c r="B287" s="63"/>
      <c r="C287" s="35" t="s">
        <v>12</v>
      </c>
      <c r="D287" s="36"/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8">
        <v>0</v>
      </c>
      <c r="L287" s="37">
        <v>0</v>
      </c>
      <c r="M287" s="37">
        <v>0</v>
      </c>
      <c r="N287" s="37">
        <v>0</v>
      </c>
    </row>
    <row r="288" s="33" customFormat="1" ht="37.5">
      <c r="A288" s="72"/>
      <c r="B288" s="63"/>
      <c r="C288" s="35" t="s">
        <v>13</v>
      </c>
      <c r="D288" s="73" t="s">
        <v>23</v>
      </c>
      <c r="E288" s="37">
        <f>SUM(F288:N288)</f>
        <v>88205.389999999999</v>
      </c>
      <c r="F288" s="37">
        <v>200</v>
      </c>
      <c r="G288" s="37">
        <v>815.5</v>
      </c>
      <c r="H288" s="37">
        <v>14650</v>
      </c>
      <c r="I288" s="37">
        <v>36526.199999999997</v>
      </c>
      <c r="J288" s="37">
        <v>34813.690000000002</v>
      </c>
      <c r="K288" s="38">
        <v>300</v>
      </c>
      <c r="L288" s="37">
        <v>300</v>
      </c>
      <c r="M288" s="37">
        <v>300</v>
      </c>
      <c r="N288" s="37">
        <v>300</v>
      </c>
    </row>
    <row r="289" s="33" customFormat="1" ht="37.5">
      <c r="A289" s="72"/>
      <c r="B289" s="63"/>
      <c r="C289" s="35" t="s">
        <v>26</v>
      </c>
      <c r="D289" s="39"/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8">
        <v>0</v>
      </c>
      <c r="L289" s="37">
        <v>0</v>
      </c>
      <c r="M289" s="37">
        <v>0</v>
      </c>
      <c r="N289" s="37">
        <v>0</v>
      </c>
    </row>
    <row r="290" s="33" customFormat="1" ht="37.5">
      <c r="A290" s="72"/>
      <c r="B290" s="63"/>
      <c r="C290" s="35" t="s">
        <v>58</v>
      </c>
      <c r="D290" s="39"/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8">
        <v>0</v>
      </c>
      <c r="L290" s="37">
        <v>0</v>
      </c>
      <c r="M290" s="37">
        <v>0</v>
      </c>
      <c r="N290" s="37">
        <v>0</v>
      </c>
    </row>
    <row r="291" s="33" customFormat="1" ht="45" customHeight="1">
      <c r="A291" s="72"/>
      <c r="B291" s="63"/>
      <c r="C291" s="35" t="s">
        <v>27</v>
      </c>
      <c r="D291" s="39"/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8">
        <v>0</v>
      </c>
      <c r="L291" s="37">
        <v>0</v>
      </c>
      <c r="M291" s="37">
        <v>0</v>
      </c>
      <c r="N291" s="37">
        <v>0</v>
      </c>
    </row>
    <row r="292" s="33" customFormat="1" ht="56.25">
      <c r="A292" s="72"/>
      <c r="B292" s="63"/>
      <c r="C292" s="35" t="s">
        <v>29</v>
      </c>
      <c r="D292" s="39"/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8">
        <v>0</v>
      </c>
      <c r="L292" s="37">
        <v>0</v>
      </c>
      <c r="M292" s="37">
        <v>0</v>
      </c>
      <c r="N292" s="37">
        <v>0</v>
      </c>
    </row>
    <row r="293" s="33" customFormat="1" ht="69.75" customHeight="1">
      <c r="A293" s="74"/>
      <c r="B293" s="66"/>
      <c r="C293" s="35" t="s">
        <v>60</v>
      </c>
      <c r="D293" s="39"/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8">
        <v>0</v>
      </c>
      <c r="L293" s="37">
        <v>0</v>
      </c>
      <c r="M293" s="37">
        <v>0</v>
      </c>
      <c r="N293" s="37">
        <v>0</v>
      </c>
    </row>
    <row r="294" s="33" customFormat="1" ht="18.75" customHeight="1">
      <c r="A294" s="57" t="s">
        <v>92</v>
      </c>
      <c r="B294" s="53" t="s">
        <v>93</v>
      </c>
      <c r="C294" s="35" t="s">
        <v>11</v>
      </c>
      <c r="D294" s="39"/>
      <c r="E294" s="37">
        <f>E296</f>
        <v>0</v>
      </c>
      <c r="F294" s="37">
        <f t="shared" si="98"/>
        <v>0</v>
      </c>
      <c r="G294" s="37">
        <f t="shared" si="98"/>
        <v>0</v>
      </c>
      <c r="H294" s="37">
        <f t="shared" si="98"/>
        <v>0</v>
      </c>
      <c r="I294" s="37">
        <f t="shared" si="98"/>
        <v>0</v>
      </c>
      <c r="J294" s="37">
        <f t="shared" si="98"/>
        <v>0</v>
      </c>
      <c r="K294" s="38">
        <f t="shared" si="98"/>
        <v>0</v>
      </c>
      <c r="L294" s="37">
        <f t="shared" si="98"/>
        <v>0</v>
      </c>
      <c r="M294" s="37">
        <f t="shared" si="98"/>
        <v>0</v>
      </c>
      <c r="N294" s="37">
        <f t="shared" si="98"/>
        <v>0</v>
      </c>
    </row>
    <row r="295" s="33" customFormat="1" ht="37.5">
      <c r="A295" s="57"/>
      <c r="B295" s="53"/>
      <c r="C295" s="35" t="s">
        <v>12</v>
      </c>
      <c r="D295" s="39"/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8">
        <v>0</v>
      </c>
      <c r="L295" s="37">
        <v>0</v>
      </c>
      <c r="M295" s="37">
        <v>0</v>
      </c>
      <c r="N295" s="37">
        <v>0</v>
      </c>
    </row>
    <row r="296" s="33" customFormat="1" ht="37.5">
      <c r="A296" s="57"/>
      <c r="B296" s="53"/>
      <c r="C296" s="35" t="s">
        <v>13</v>
      </c>
      <c r="D296" s="39"/>
      <c r="E296" s="37">
        <f>SUM(E297:E299)</f>
        <v>0</v>
      </c>
      <c r="F296" s="37">
        <f t="shared" ref="F296:N296" si="99">SUM(F297:F299)</f>
        <v>0</v>
      </c>
      <c r="G296" s="37">
        <f t="shared" si="99"/>
        <v>0</v>
      </c>
      <c r="H296" s="37">
        <f t="shared" si="99"/>
        <v>0</v>
      </c>
      <c r="I296" s="37">
        <f t="shared" si="99"/>
        <v>0</v>
      </c>
      <c r="J296" s="37">
        <f t="shared" si="99"/>
        <v>0</v>
      </c>
      <c r="K296" s="38">
        <f t="shared" si="99"/>
        <v>0</v>
      </c>
      <c r="L296" s="37">
        <f t="shared" si="99"/>
        <v>0</v>
      </c>
      <c r="M296" s="37">
        <f t="shared" si="99"/>
        <v>0</v>
      </c>
      <c r="N296" s="37">
        <f t="shared" si="99"/>
        <v>0</v>
      </c>
    </row>
    <row r="297" s="33" customFormat="1" ht="37.5">
      <c r="A297" s="57"/>
      <c r="B297" s="53"/>
      <c r="C297" s="35" t="s">
        <v>13</v>
      </c>
      <c r="D297" s="39" t="s">
        <v>20</v>
      </c>
      <c r="E297" s="37">
        <f t="shared" ref="E297:E299" si="100">SUM(F297:N297)</f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8">
        <v>0</v>
      </c>
      <c r="L297" s="37">
        <v>0</v>
      </c>
      <c r="M297" s="37">
        <v>0</v>
      </c>
      <c r="N297" s="37">
        <v>0</v>
      </c>
    </row>
    <row r="298" s="33" customFormat="1" ht="37.5">
      <c r="A298" s="57"/>
      <c r="B298" s="53"/>
      <c r="C298" s="35" t="s">
        <v>13</v>
      </c>
      <c r="D298" s="39" t="s">
        <v>24</v>
      </c>
      <c r="E298" s="37">
        <f t="shared" si="100"/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8">
        <v>0</v>
      </c>
      <c r="L298" s="37">
        <v>0</v>
      </c>
      <c r="M298" s="37">
        <v>0</v>
      </c>
      <c r="N298" s="37">
        <v>0</v>
      </c>
    </row>
    <row r="299" s="33" customFormat="1" ht="37.5">
      <c r="A299" s="57"/>
      <c r="B299" s="53"/>
      <c r="C299" s="35" t="s">
        <v>13</v>
      </c>
      <c r="D299" s="39" t="s">
        <v>17</v>
      </c>
      <c r="E299" s="37">
        <f t="shared" si="100"/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8">
        <v>0</v>
      </c>
      <c r="L299" s="37">
        <v>0</v>
      </c>
      <c r="M299" s="37">
        <v>0</v>
      </c>
      <c r="N299" s="37">
        <v>0</v>
      </c>
    </row>
    <row r="300" s="33" customFormat="1" ht="37.5">
      <c r="A300" s="57"/>
      <c r="B300" s="53"/>
      <c r="C300" s="35" t="s">
        <v>26</v>
      </c>
      <c r="D300" s="39"/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8">
        <v>0</v>
      </c>
      <c r="L300" s="37">
        <v>0</v>
      </c>
      <c r="M300" s="37">
        <v>0</v>
      </c>
      <c r="N300" s="37">
        <v>0</v>
      </c>
    </row>
    <row r="301" s="33" customFormat="1" ht="42" customHeight="1">
      <c r="A301" s="57"/>
      <c r="B301" s="53"/>
      <c r="C301" s="35" t="s">
        <v>33</v>
      </c>
      <c r="D301" s="39"/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8">
        <v>0</v>
      </c>
      <c r="L301" s="37">
        <v>0</v>
      </c>
      <c r="M301" s="37">
        <v>0</v>
      </c>
      <c r="N301" s="37">
        <v>0</v>
      </c>
    </row>
    <row r="302" s="33" customFormat="1" ht="37.5">
      <c r="A302" s="57"/>
      <c r="B302" s="53"/>
      <c r="C302" s="35" t="s">
        <v>58</v>
      </c>
      <c r="D302" s="39"/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8">
        <v>0</v>
      </c>
      <c r="L302" s="37">
        <v>0</v>
      </c>
      <c r="M302" s="37">
        <v>0</v>
      </c>
      <c r="N302" s="37">
        <v>0</v>
      </c>
    </row>
    <row r="303" s="33" customFormat="1" ht="37.5">
      <c r="A303" s="57"/>
      <c r="B303" s="53"/>
      <c r="C303" s="35" t="s">
        <v>59</v>
      </c>
      <c r="D303" s="39"/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8">
        <v>0</v>
      </c>
      <c r="L303" s="37">
        <v>0</v>
      </c>
      <c r="M303" s="37">
        <v>0</v>
      </c>
      <c r="N303" s="37">
        <v>0</v>
      </c>
    </row>
    <row r="304" s="33" customFormat="1" ht="56.25">
      <c r="A304" s="57"/>
      <c r="B304" s="53"/>
      <c r="C304" s="35" t="s">
        <v>60</v>
      </c>
      <c r="D304" s="39"/>
      <c r="E304" s="37">
        <v>0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8">
        <v>0</v>
      </c>
      <c r="L304" s="37">
        <v>0</v>
      </c>
      <c r="M304" s="37">
        <v>0</v>
      </c>
      <c r="N304" s="37">
        <v>0</v>
      </c>
    </row>
    <row r="305" s="33" customFormat="1" ht="18.75" customHeight="1">
      <c r="A305" s="71" t="s">
        <v>94</v>
      </c>
      <c r="B305" s="67" t="s">
        <v>95</v>
      </c>
      <c r="C305" s="35" t="s">
        <v>11</v>
      </c>
      <c r="D305" s="39"/>
      <c r="E305" s="37">
        <f>E307</f>
        <v>1895.7840000000001</v>
      </c>
      <c r="F305" s="37">
        <f t="shared" ref="F305:N305" si="101">F307</f>
        <v>350</v>
      </c>
      <c r="G305" s="37">
        <f t="shared" si="101"/>
        <v>406.47199999999998</v>
      </c>
      <c r="H305" s="37">
        <f t="shared" si="101"/>
        <v>450</v>
      </c>
      <c r="I305" s="37">
        <f t="shared" si="101"/>
        <v>336.61200000000002</v>
      </c>
      <c r="J305" s="37">
        <f t="shared" si="101"/>
        <v>191.80000000000001</v>
      </c>
      <c r="K305" s="38">
        <f t="shared" si="101"/>
        <v>191.80000000000001</v>
      </c>
      <c r="L305" s="37">
        <f t="shared" si="101"/>
        <v>144.69999999999999</v>
      </c>
      <c r="M305" s="37">
        <f t="shared" si="101"/>
        <v>144.69999999999999</v>
      </c>
      <c r="N305" s="37">
        <f t="shared" si="101"/>
        <v>144.69999999999999</v>
      </c>
    </row>
    <row r="306" s="33" customFormat="1" ht="37.5">
      <c r="A306" s="72"/>
      <c r="B306" s="68"/>
      <c r="C306" s="35" t="s">
        <v>12</v>
      </c>
      <c r="D306" s="39"/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8">
        <v>0</v>
      </c>
      <c r="L306" s="37">
        <v>0</v>
      </c>
      <c r="M306" s="37">
        <v>0</v>
      </c>
      <c r="N306" s="37">
        <v>0</v>
      </c>
    </row>
    <row r="307" s="33" customFormat="1" ht="37.5">
      <c r="A307" s="72"/>
      <c r="B307" s="68"/>
      <c r="C307" s="35" t="s">
        <v>13</v>
      </c>
      <c r="D307" s="39"/>
      <c r="E307" s="37">
        <f>E309+E310</f>
        <v>1895.7840000000001</v>
      </c>
      <c r="F307" s="37">
        <f t="shared" ref="F307:J307" si="102">F309+F310</f>
        <v>350</v>
      </c>
      <c r="G307" s="37">
        <f t="shared" si="102"/>
        <v>406.47199999999998</v>
      </c>
      <c r="H307" s="37">
        <f t="shared" si="102"/>
        <v>450</v>
      </c>
      <c r="I307" s="37">
        <f t="shared" si="102"/>
        <v>336.61200000000002</v>
      </c>
      <c r="J307" s="37">
        <f t="shared" si="102"/>
        <v>191.80000000000001</v>
      </c>
      <c r="K307" s="38">
        <f>K308+K310</f>
        <v>191.80000000000001</v>
      </c>
      <c r="L307" s="37">
        <f>L308+L310</f>
        <v>144.69999999999999</v>
      </c>
      <c r="M307" s="37">
        <f>M308+M310</f>
        <v>144.69999999999999</v>
      </c>
      <c r="N307" s="37">
        <f>N308+N310</f>
        <v>144.69999999999999</v>
      </c>
    </row>
    <row r="308" s="33" customFormat="1" ht="37.5">
      <c r="A308" s="72"/>
      <c r="B308" s="68"/>
      <c r="C308" s="35" t="s">
        <v>13</v>
      </c>
      <c r="D308" s="39" t="s">
        <v>14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8">
        <v>150</v>
      </c>
      <c r="L308" s="37">
        <v>105</v>
      </c>
      <c r="M308" s="37">
        <v>105</v>
      </c>
      <c r="N308" s="37">
        <v>105</v>
      </c>
    </row>
    <row r="309" s="33" customFormat="1" ht="37.5">
      <c r="A309" s="72"/>
      <c r="B309" s="68"/>
      <c r="C309" s="35" t="s">
        <v>13</v>
      </c>
      <c r="D309" s="39" t="s">
        <v>21</v>
      </c>
      <c r="E309" s="37">
        <f t="shared" ref="E309:E310" si="103">SUM(F309:N309)</f>
        <v>1353.0840000000001</v>
      </c>
      <c r="F309" s="37">
        <v>150</v>
      </c>
      <c r="G309" s="37">
        <v>346.47199999999998</v>
      </c>
      <c r="H309" s="37">
        <v>400</v>
      </c>
      <c r="I309" s="37">
        <v>306.61200000000002</v>
      </c>
      <c r="J309" s="37">
        <v>150</v>
      </c>
      <c r="K309" s="38">
        <v>0</v>
      </c>
      <c r="L309" s="37">
        <v>0</v>
      </c>
      <c r="M309" s="37">
        <v>0</v>
      </c>
      <c r="N309" s="37">
        <v>0</v>
      </c>
    </row>
    <row r="310" s="33" customFormat="1" ht="37.5">
      <c r="A310" s="72"/>
      <c r="B310" s="68"/>
      <c r="C310" s="35" t="s">
        <v>13</v>
      </c>
      <c r="D310" s="39" t="s">
        <v>23</v>
      </c>
      <c r="E310" s="37">
        <f t="shared" si="103"/>
        <v>542.70000000000005</v>
      </c>
      <c r="F310" s="37">
        <v>200</v>
      </c>
      <c r="G310" s="37">
        <v>60</v>
      </c>
      <c r="H310" s="37">
        <v>50</v>
      </c>
      <c r="I310" s="37">
        <v>30</v>
      </c>
      <c r="J310" s="37">
        <v>41.799999999999997</v>
      </c>
      <c r="K310" s="38">
        <v>41.799999999999997</v>
      </c>
      <c r="L310" s="37">
        <v>39.700000000000003</v>
      </c>
      <c r="M310" s="37">
        <v>39.700000000000003</v>
      </c>
      <c r="N310" s="37">
        <v>39.700000000000003</v>
      </c>
    </row>
    <row r="311" s="33" customFormat="1" ht="37.5">
      <c r="A311" s="72"/>
      <c r="B311" s="68"/>
      <c r="C311" s="35" t="s">
        <v>26</v>
      </c>
      <c r="D311" s="39"/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8">
        <v>0</v>
      </c>
      <c r="L311" s="37">
        <v>0</v>
      </c>
      <c r="M311" s="37">
        <v>0</v>
      </c>
      <c r="N311" s="37">
        <v>0</v>
      </c>
    </row>
    <row r="312" s="33" customFormat="1" ht="41.25" customHeight="1">
      <c r="A312" s="72"/>
      <c r="B312" s="68"/>
      <c r="C312" s="35" t="s">
        <v>33</v>
      </c>
      <c r="D312" s="39"/>
      <c r="E312" s="37">
        <v>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8">
        <v>0</v>
      </c>
      <c r="L312" s="37">
        <v>0</v>
      </c>
      <c r="M312" s="37">
        <v>0</v>
      </c>
      <c r="N312" s="37">
        <v>0</v>
      </c>
    </row>
    <row r="313" s="33" customFormat="1" ht="37.5">
      <c r="A313" s="72"/>
      <c r="B313" s="68"/>
      <c r="C313" s="35" t="s">
        <v>58</v>
      </c>
      <c r="D313" s="39"/>
      <c r="E313" s="37">
        <v>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8">
        <v>0</v>
      </c>
      <c r="L313" s="37">
        <v>0</v>
      </c>
      <c r="M313" s="37">
        <v>0</v>
      </c>
      <c r="N313" s="37">
        <v>0</v>
      </c>
    </row>
    <row r="314" s="33" customFormat="1" ht="37.5">
      <c r="A314" s="72"/>
      <c r="B314" s="68"/>
      <c r="C314" s="35" t="s">
        <v>59</v>
      </c>
      <c r="D314" s="39"/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8">
        <v>0</v>
      </c>
      <c r="L314" s="37">
        <v>0</v>
      </c>
      <c r="M314" s="37">
        <v>0</v>
      </c>
      <c r="N314" s="37">
        <v>0</v>
      </c>
    </row>
    <row r="315" s="33" customFormat="1" ht="56.25">
      <c r="A315" s="74"/>
      <c r="B315" s="69"/>
      <c r="C315" s="35" t="s">
        <v>60</v>
      </c>
      <c r="D315" s="39"/>
      <c r="E315" s="37">
        <v>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8">
        <v>0</v>
      </c>
      <c r="L315" s="37">
        <v>0</v>
      </c>
      <c r="M315" s="37">
        <v>0</v>
      </c>
      <c r="N315" s="37">
        <v>0</v>
      </c>
    </row>
    <row r="316" s="33" customFormat="1" ht="18.75" customHeight="1">
      <c r="A316" s="71" t="s">
        <v>96</v>
      </c>
      <c r="B316" s="44" t="s">
        <v>97</v>
      </c>
      <c r="C316" s="35" t="s">
        <v>11</v>
      </c>
      <c r="D316" s="36"/>
      <c r="E316" s="37">
        <f>E318</f>
        <v>2732.8333299999999</v>
      </c>
      <c r="F316" s="37">
        <f t="shared" ref="F316:N316" si="104">F318</f>
        <v>610</v>
      </c>
      <c r="G316" s="37">
        <f t="shared" si="104"/>
        <v>744.5</v>
      </c>
      <c r="H316" s="37">
        <f t="shared" si="104"/>
        <v>300</v>
      </c>
      <c r="I316" s="37">
        <f t="shared" si="104"/>
        <v>108.33333</v>
      </c>
      <c r="J316" s="37">
        <f t="shared" si="104"/>
        <v>200</v>
      </c>
      <c r="K316" s="38">
        <f t="shared" si="104"/>
        <v>200</v>
      </c>
      <c r="L316" s="37">
        <f t="shared" si="104"/>
        <v>190</v>
      </c>
      <c r="M316" s="37">
        <f t="shared" si="104"/>
        <v>190</v>
      </c>
      <c r="N316" s="37">
        <f t="shared" si="104"/>
        <v>190</v>
      </c>
    </row>
    <row r="317" s="33" customFormat="1" ht="37.5">
      <c r="A317" s="72"/>
      <c r="B317" s="63"/>
      <c r="C317" s="35" t="s">
        <v>12</v>
      </c>
      <c r="D317" s="36"/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8">
        <v>0</v>
      </c>
      <c r="L317" s="37">
        <v>0</v>
      </c>
      <c r="M317" s="37">
        <v>0</v>
      </c>
      <c r="N317" s="37">
        <v>0</v>
      </c>
    </row>
    <row r="318" s="33" customFormat="1" ht="37.5">
      <c r="A318" s="72"/>
      <c r="B318" s="63"/>
      <c r="C318" s="35" t="s">
        <v>13</v>
      </c>
      <c r="D318" s="36"/>
      <c r="E318" s="37">
        <f>E319+E320+E321+E322+E323</f>
        <v>2732.8333299999999</v>
      </c>
      <c r="F318" s="37">
        <f t="shared" ref="F318:N318" si="105">F319+F320+F321+F322+F323</f>
        <v>610</v>
      </c>
      <c r="G318" s="37">
        <f t="shared" si="105"/>
        <v>744.5</v>
      </c>
      <c r="H318" s="37">
        <f t="shared" si="105"/>
        <v>300</v>
      </c>
      <c r="I318" s="37">
        <f t="shared" si="105"/>
        <v>108.33333</v>
      </c>
      <c r="J318" s="37">
        <f t="shared" si="105"/>
        <v>200</v>
      </c>
      <c r="K318" s="38">
        <f t="shared" si="105"/>
        <v>200</v>
      </c>
      <c r="L318" s="37">
        <f t="shared" si="105"/>
        <v>190</v>
      </c>
      <c r="M318" s="37">
        <f t="shared" si="105"/>
        <v>190</v>
      </c>
      <c r="N318" s="37">
        <f t="shared" si="105"/>
        <v>190</v>
      </c>
    </row>
    <row r="319" ht="37.5">
      <c r="A319" s="72"/>
      <c r="B319" s="63"/>
      <c r="C319" s="35" t="s">
        <v>13</v>
      </c>
      <c r="D319" s="75">
        <v>813</v>
      </c>
      <c r="E319" s="37">
        <f t="shared" ref="E319:E323" si="106">SUM(F319:N319)</f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8">
        <v>0</v>
      </c>
      <c r="L319" s="37">
        <v>0</v>
      </c>
      <c r="M319" s="37">
        <v>0</v>
      </c>
      <c r="N319" s="37">
        <v>0</v>
      </c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ht="37.5">
      <c r="A320" s="72"/>
      <c r="B320" s="63"/>
      <c r="C320" s="35" t="s">
        <v>13</v>
      </c>
      <c r="D320" s="75">
        <v>816</v>
      </c>
      <c r="E320" s="37">
        <f t="shared" si="106"/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8">
        <v>0</v>
      </c>
      <c r="L320" s="37">
        <v>0</v>
      </c>
      <c r="M320" s="37">
        <v>0</v>
      </c>
      <c r="N320" s="37">
        <v>0</v>
      </c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="76" customFormat="1" ht="37.5">
      <c r="A321" s="72"/>
      <c r="B321" s="63"/>
      <c r="C321" s="35" t="s">
        <v>13</v>
      </c>
      <c r="D321" s="75">
        <v>862</v>
      </c>
      <c r="E321" s="37">
        <f t="shared" si="106"/>
        <v>2732.8333299999999</v>
      </c>
      <c r="F321" s="37">
        <v>610</v>
      </c>
      <c r="G321" s="37">
        <v>744.5</v>
      </c>
      <c r="H321" s="37">
        <v>300</v>
      </c>
      <c r="I321" s="37">
        <v>108.33333</v>
      </c>
      <c r="J321" s="37">
        <v>200</v>
      </c>
      <c r="K321" s="38">
        <v>200</v>
      </c>
      <c r="L321" s="37">
        <v>190</v>
      </c>
      <c r="M321" s="37">
        <v>190</v>
      </c>
      <c r="N321" s="37">
        <v>190</v>
      </c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</row>
    <row r="322" s="76" customFormat="1" ht="37.5">
      <c r="A322" s="72"/>
      <c r="B322" s="63"/>
      <c r="C322" s="35" t="s">
        <v>13</v>
      </c>
      <c r="D322" s="39" t="s">
        <v>24</v>
      </c>
      <c r="E322" s="37">
        <f t="shared" si="106"/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8">
        <v>0</v>
      </c>
      <c r="L322" s="37">
        <v>0</v>
      </c>
      <c r="M322" s="37">
        <v>0</v>
      </c>
      <c r="N322" s="37">
        <v>0</v>
      </c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  <c r="BM322" s="77"/>
    </row>
    <row r="323" s="76" customFormat="1" ht="37.5">
      <c r="A323" s="72"/>
      <c r="B323" s="63"/>
      <c r="C323" s="35" t="s">
        <v>13</v>
      </c>
      <c r="D323" s="39" t="s">
        <v>21</v>
      </c>
      <c r="E323" s="37">
        <f t="shared" si="106"/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8">
        <v>0</v>
      </c>
      <c r="L323" s="37">
        <v>0</v>
      </c>
      <c r="M323" s="37">
        <v>0</v>
      </c>
      <c r="N323" s="37">
        <v>0</v>
      </c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  <c r="BM323" s="77"/>
    </row>
    <row r="324" s="76" customFormat="1" ht="37.5">
      <c r="A324" s="72"/>
      <c r="B324" s="63"/>
      <c r="C324" s="35" t="s">
        <v>26</v>
      </c>
      <c r="D324" s="39"/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8">
        <v>0</v>
      </c>
      <c r="L324" s="37">
        <v>0</v>
      </c>
      <c r="M324" s="37">
        <v>0</v>
      </c>
      <c r="N324" s="37">
        <v>0</v>
      </c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</row>
    <row r="325" s="76" customFormat="1" ht="56.25">
      <c r="A325" s="72"/>
      <c r="B325" s="63"/>
      <c r="C325" s="35" t="s">
        <v>33</v>
      </c>
      <c r="D325" s="39"/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8">
        <v>0</v>
      </c>
      <c r="L325" s="37">
        <v>0</v>
      </c>
      <c r="M325" s="37">
        <v>0</v>
      </c>
      <c r="N325" s="37">
        <v>0</v>
      </c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7"/>
      <c r="BM325" s="77"/>
    </row>
    <row r="326" s="76" customFormat="1" ht="37.5">
      <c r="A326" s="72"/>
      <c r="B326" s="63"/>
      <c r="C326" s="35" t="s">
        <v>58</v>
      </c>
      <c r="D326" s="39"/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8">
        <v>0</v>
      </c>
      <c r="L326" s="37">
        <v>0</v>
      </c>
      <c r="M326" s="37">
        <v>0</v>
      </c>
      <c r="N326" s="37">
        <v>0</v>
      </c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</row>
    <row r="327" s="76" customFormat="1" ht="37.5">
      <c r="A327" s="72"/>
      <c r="B327" s="63"/>
      <c r="C327" s="35" t="s">
        <v>59</v>
      </c>
      <c r="D327" s="39"/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8">
        <v>0</v>
      </c>
      <c r="L327" s="37">
        <v>0</v>
      </c>
      <c r="M327" s="37">
        <v>0</v>
      </c>
      <c r="N327" s="37">
        <v>0</v>
      </c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</row>
    <row r="328" s="76" customFormat="1" ht="56.25">
      <c r="A328" s="74"/>
      <c r="B328" s="66"/>
      <c r="C328" s="35" t="s">
        <v>60</v>
      </c>
      <c r="D328" s="39"/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8">
        <v>0</v>
      </c>
      <c r="L328" s="37">
        <v>0</v>
      </c>
      <c r="M328" s="37">
        <v>0</v>
      </c>
      <c r="N328" s="37">
        <v>0</v>
      </c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  <c r="BM328" s="77"/>
    </row>
    <row r="329" s="76" customFormat="1" ht="18.75">
      <c r="A329" s="71" t="s">
        <v>98</v>
      </c>
      <c r="B329" s="44" t="s">
        <v>99</v>
      </c>
      <c r="C329" s="35" t="s">
        <v>11</v>
      </c>
      <c r="D329" s="36"/>
      <c r="E329" s="37">
        <f>E331+E332</f>
        <v>4866.5013299999991</v>
      </c>
      <c r="F329" s="37">
        <f t="shared" ref="F329:N329" si="107">F331+F332</f>
        <v>4660</v>
      </c>
      <c r="G329" s="37">
        <f t="shared" si="107"/>
        <v>206.50133</v>
      </c>
      <c r="H329" s="37">
        <f t="shared" si="107"/>
        <v>0</v>
      </c>
      <c r="I329" s="37">
        <f t="shared" si="107"/>
        <v>0</v>
      </c>
      <c r="J329" s="37">
        <f t="shared" si="107"/>
        <v>0</v>
      </c>
      <c r="K329" s="38">
        <f t="shared" si="107"/>
        <v>0</v>
      </c>
      <c r="L329" s="37">
        <f t="shared" si="107"/>
        <v>0</v>
      </c>
      <c r="M329" s="37">
        <f t="shared" si="107"/>
        <v>0</v>
      </c>
      <c r="N329" s="37">
        <f t="shared" si="107"/>
        <v>0</v>
      </c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</row>
    <row r="330" s="76" customFormat="1" ht="37.5">
      <c r="A330" s="72"/>
      <c r="B330" s="63"/>
      <c r="C330" s="35" t="s">
        <v>12</v>
      </c>
      <c r="D330" s="36"/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8">
        <v>0</v>
      </c>
      <c r="L330" s="37">
        <v>0</v>
      </c>
      <c r="M330" s="37">
        <v>0</v>
      </c>
      <c r="N330" s="37">
        <v>0</v>
      </c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</row>
    <row r="331" s="76" customFormat="1" ht="37.5">
      <c r="A331" s="72"/>
      <c r="B331" s="63"/>
      <c r="C331" s="35" t="s">
        <v>13</v>
      </c>
      <c r="D331" s="75">
        <v>819</v>
      </c>
      <c r="E331" s="37">
        <f t="shared" ref="E331:E332" si="108">SUM(F331:N331)</f>
        <v>4135.1265299999995</v>
      </c>
      <c r="F331" s="37">
        <v>3964</v>
      </c>
      <c r="G331" s="37">
        <v>171.12653</v>
      </c>
      <c r="H331" s="37">
        <v>0</v>
      </c>
      <c r="I331" s="37">
        <v>0</v>
      </c>
      <c r="J331" s="37">
        <v>0</v>
      </c>
      <c r="K331" s="38">
        <v>0</v>
      </c>
      <c r="L331" s="37">
        <v>0</v>
      </c>
      <c r="M331" s="37">
        <v>0</v>
      </c>
      <c r="N331" s="37">
        <v>0</v>
      </c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</row>
    <row r="332" s="76" customFormat="1" ht="37.5">
      <c r="A332" s="72"/>
      <c r="B332" s="63"/>
      <c r="C332" s="35" t="s">
        <v>26</v>
      </c>
      <c r="D332" s="73"/>
      <c r="E332" s="37">
        <f t="shared" si="108"/>
        <v>731.37480000000005</v>
      </c>
      <c r="F332" s="37">
        <v>696</v>
      </c>
      <c r="G332" s="37">
        <v>35.3748</v>
      </c>
      <c r="H332" s="37">
        <v>0</v>
      </c>
      <c r="I332" s="37">
        <v>0</v>
      </c>
      <c r="J332" s="37">
        <v>0</v>
      </c>
      <c r="K332" s="38">
        <v>0</v>
      </c>
      <c r="L332" s="37">
        <v>0</v>
      </c>
      <c r="M332" s="37">
        <v>0</v>
      </c>
      <c r="N332" s="37">
        <v>0</v>
      </c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</row>
    <row r="333" s="76" customFormat="1" ht="40.5" customHeight="1">
      <c r="A333" s="72"/>
      <c r="B333" s="63"/>
      <c r="C333" s="35" t="s">
        <v>33</v>
      </c>
      <c r="D333" s="39"/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8">
        <v>0</v>
      </c>
      <c r="L333" s="37">
        <v>0</v>
      </c>
      <c r="M333" s="37">
        <v>0</v>
      </c>
      <c r="N333" s="37">
        <v>0</v>
      </c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  <c r="BM333" s="77"/>
      <c r="BN333" s="77"/>
      <c r="BO333" s="77"/>
      <c r="BP333" s="77"/>
      <c r="BQ333" s="77"/>
      <c r="BR333" s="77"/>
      <c r="BS333" s="77"/>
      <c r="BT333" s="77"/>
      <c r="BU333" s="77"/>
    </row>
    <row r="334" s="76" customFormat="1" ht="37.5">
      <c r="A334" s="72"/>
      <c r="B334" s="63"/>
      <c r="C334" s="35" t="s">
        <v>58</v>
      </c>
      <c r="D334" s="39"/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8">
        <v>0</v>
      </c>
      <c r="L334" s="37">
        <v>0</v>
      </c>
      <c r="M334" s="37">
        <v>0</v>
      </c>
      <c r="N334" s="37">
        <v>0</v>
      </c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  <c r="BM334" s="77"/>
      <c r="BN334" s="77"/>
      <c r="BO334" s="77"/>
      <c r="BP334" s="77"/>
      <c r="BQ334" s="77"/>
      <c r="BR334" s="77"/>
      <c r="BS334" s="77"/>
      <c r="BT334" s="77"/>
      <c r="BU334" s="77"/>
    </row>
    <row r="335" s="76" customFormat="1" ht="37.5">
      <c r="A335" s="72"/>
      <c r="B335" s="63"/>
      <c r="C335" s="35" t="s">
        <v>59</v>
      </c>
      <c r="D335" s="39"/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8">
        <v>0</v>
      </c>
      <c r="L335" s="37">
        <v>0</v>
      </c>
      <c r="M335" s="37">
        <v>0</v>
      </c>
      <c r="N335" s="37">
        <v>0</v>
      </c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</row>
    <row r="336" s="76" customFormat="1" ht="56.25">
      <c r="A336" s="74"/>
      <c r="B336" s="66"/>
      <c r="C336" s="35" t="s">
        <v>60</v>
      </c>
      <c r="D336" s="39"/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8">
        <v>0</v>
      </c>
      <c r="L336" s="37">
        <v>0</v>
      </c>
      <c r="M336" s="37">
        <v>0</v>
      </c>
      <c r="N336" s="37">
        <v>0</v>
      </c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</row>
    <row r="337" ht="20.25" customHeight="1">
      <c r="A337" s="71" t="s">
        <v>100</v>
      </c>
      <c r="B337" s="78" t="s">
        <v>101</v>
      </c>
      <c r="C337" s="35" t="s">
        <v>11</v>
      </c>
      <c r="D337" s="39"/>
      <c r="E337" s="37">
        <f>E339</f>
        <v>1500</v>
      </c>
      <c r="F337" s="37">
        <f t="shared" ref="F337:N361" si="109">F339</f>
        <v>0</v>
      </c>
      <c r="G337" s="37">
        <f t="shared" si="109"/>
        <v>0</v>
      </c>
      <c r="H337" s="37">
        <f t="shared" si="109"/>
        <v>900</v>
      </c>
      <c r="I337" s="37">
        <f t="shared" si="109"/>
        <v>600</v>
      </c>
      <c r="J337" s="37">
        <f t="shared" si="109"/>
        <v>0</v>
      </c>
      <c r="K337" s="38">
        <f t="shared" si="109"/>
        <v>0</v>
      </c>
      <c r="L337" s="37">
        <f t="shared" si="109"/>
        <v>0</v>
      </c>
      <c r="M337" s="37">
        <f t="shared" si="109"/>
        <v>0</v>
      </c>
      <c r="N337" s="37">
        <f t="shared" si="109"/>
        <v>0</v>
      </c>
    </row>
    <row r="338" ht="37.5">
      <c r="A338" s="72"/>
      <c r="B338" s="79"/>
      <c r="C338" s="35" t="s">
        <v>12</v>
      </c>
      <c r="D338" s="39"/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8">
        <v>0</v>
      </c>
      <c r="L338" s="37">
        <v>0</v>
      </c>
      <c r="M338" s="37">
        <v>0</v>
      </c>
      <c r="N338" s="37">
        <v>0</v>
      </c>
    </row>
    <row r="339" ht="37.5">
      <c r="A339" s="72"/>
      <c r="B339" s="79"/>
      <c r="C339" s="35" t="s">
        <v>13</v>
      </c>
      <c r="D339" s="39" t="s">
        <v>24</v>
      </c>
      <c r="E339" s="37">
        <f>SUM(F339:N339)</f>
        <v>1500</v>
      </c>
      <c r="F339" s="37">
        <v>0</v>
      </c>
      <c r="G339" s="37">
        <v>0</v>
      </c>
      <c r="H339" s="37">
        <v>900</v>
      </c>
      <c r="I339" s="58">
        <v>600</v>
      </c>
      <c r="J339" s="37">
        <v>0</v>
      </c>
      <c r="K339" s="38">
        <v>0</v>
      </c>
      <c r="L339" s="37">
        <v>0</v>
      </c>
      <c r="M339" s="37">
        <v>0</v>
      </c>
      <c r="N339" s="37">
        <v>0</v>
      </c>
    </row>
    <row r="340" ht="37.5">
      <c r="A340" s="72"/>
      <c r="B340" s="79"/>
      <c r="C340" s="35" t="s">
        <v>26</v>
      </c>
      <c r="D340" s="39"/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8">
        <v>0</v>
      </c>
      <c r="L340" s="37">
        <v>0</v>
      </c>
      <c r="M340" s="37">
        <v>0</v>
      </c>
      <c r="N340" s="37">
        <v>0</v>
      </c>
    </row>
    <row r="341" ht="41.25" customHeight="1">
      <c r="A341" s="72"/>
      <c r="B341" s="79"/>
      <c r="C341" s="35" t="s">
        <v>33</v>
      </c>
      <c r="D341" s="39"/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8">
        <v>0</v>
      </c>
      <c r="L341" s="37">
        <v>0</v>
      </c>
      <c r="M341" s="37">
        <v>0</v>
      </c>
      <c r="N341" s="37">
        <v>0</v>
      </c>
    </row>
    <row r="342" ht="37.5">
      <c r="A342" s="72"/>
      <c r="B342" s="79"/>
      <c r="C342" s="35" t="s">
        <v>58</v>
      </c>
      <c r="D342" s="39"/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8">
        <v>0</v>
      </c>
      <c r="L342" s="37">
        <v>0</v>
      </c>
      <c r="M342" s="37">
        <v>0</v>
      </c>
      <c r="N342" s="37">
        <v>0</v>
      </c>
    </row>
    <row r="343" ht="37.5">
      <c r="A343" s="72"/>
      <c r="B343" s="79"/>
      <c r="C343" s="35" t="s">
        <v>59</v>
      </c>
      <c r="D343" s="39"/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8">
        <v>0</v>
      </c>
      <c r="L343" s="37">
        <v>0</v>
      </c>
      <c r="M343" s="37">
        <v>0</v>
      </c>
      <c r="N343" s="37">
        <v>0</v>
      </c>
    </row>
    <row r="344" ht="56.25">
      <c r="A344" s="74"/>
      <c r="B344" s="80"/>
      <c r="C344" s="35" t="s">
        <v>60</v>
      </c>
      <c r="D344" s="39"/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8">
        <v>0</v>
      </c>
      <c r="L344" s="37">
        <v>0</v>
      </c>
      <c r="M344" s="37">
        <v>0</v>
      </c>
      <c r="N344" s="37">
        <v>0</v>
      </c>
    </row>
    <row r="345" ht="18.75" customHeight="1">
      <c r="A345" s="71" t="s">
        <v>102</v>
      </c>
      <c r="B345" s="78" t="s">
        <v>103</v>
      </c>
      <c r="C345" s="35" t="s">
        <v>11</v>
      </c>
      <c r="D345" s="39"/>
      <c r="E345" s="37">
        <f>E347</f>
        <v>0</v>
      </c>
      <c r="F345" s="37">
        <f t="shared" si="109"/>
        <v>0</v>
      </c>
      <c r="G345" s="37">
        <f t="shared" si="109"/>
        <v>0</v>
      </c>
      <c r="H345" s="37">
        <f t="shared" si="109"/>
        <v>0</v>
      </c>
      <c r="I345" s="37">
        <f t="shared" si="109"/>
        <v>0</v>
      </c>
      <c r="J345" s="37">
        <f t="shared" si="109"/>
        <v>0</v>
      </c>
      <c r="K345" s="38">
        <f t="shared" si="109"/>
        <v>0</v>
      </c>
      <c r="L345" s="37">
        <f t="shared" si="109"/>
        <v>0</v>
      </c>
      <c r="M345" s="37">
        <f t="shared" si="109"/>
        <v>0</v>
      </c>
      <c r="N345" s="37">
        <f t="shared" si="109"/>
        <v>0</v>
      </c>
    </row>
    <row r="346" ht="37.5">
      <c r="A346" s="72"/>
      <c r="B346" s="79"/>
      <c r="C346" s="35" t="s">
        <v>12</v>
      </c>
      <c r="D346" s="39"/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8">
        <v>0</v>
      </c>
      <c r="L346" s="37">
        <v>0</v>
      </c>
      <c r="M346" s="37">
        <v>0</v>
      </c>
      <c r="N346" s="37">
        <v>0</v>
      </c>
    </row>
    <row r="347" ht="37.5">
      <c r="A347" s="72"/>
      <c r="B347" s="79"/>
      <c r="C347" s="35" t="s">
        <v>13</v>
      </c>
      <c r="D347" s="39" t="s">
        <v>21</v>
      </c>
      <c r="E347" s="37">
        <f>SUM(F347:N347)</f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8">
        <v>0</v>
      </c>
      <c r="L347" s="37">
        <v>0</v>
      </c>
      <c r="M347" s="37">
        <v>0</v>
      </c>
      <c r="N347" s="37">
        <v>0</v>
      </c>
    </row>
    <row r="348" ht="37.5">
      <c r="A348" s="72"/>
      <c r="B348" s="79"/>
      <c r="C348" s="35" t="s">
        <v>26</v>
      </c>
      <c r="D348" s="39"/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8">
        <v>0</v>
      </c>
      <c r="L348" s="37">
        <v>0</v>
      </c>
      <c r="M348" s="37">
        <v>0</v>
      </c>
      <c r="N348" s="37">
        <v>0</v>
      </c>
    </row>
    <row r="349" ht="42" customHeight="1">
      <c r="A349" s="72"/>
      <c r="B349" s="79"/>
      <c r="C349" s="35" t="s">
        <v>33</v>
      </c>
      <c r="D349" s="39"/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8">
        <v>0</v>
      </c>
      <c r="L349" s="37">
        <v>0</v>
      </c>
      <c r="M349" s="37">
        <v>0</v>
      </c>
      <c r="N349" s="37">
        <v>0</v>
      </c>
    </row>
    <row r="350" ht="37.5">
      <c r="A350" s="72"/>
      <c r="B350" s="79"/>
      <c r="C350" s="35" t="s">
        <v>58</v>
      </c>
      <c r="D350" s="39"/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8">
        <v>0</v>
      </c>
      <c r="L350" s="37">
        <v>0</v>
      </c>
      <c r="M350" s="37">
        <v>0</v>
      </c>
      <c r="N350" s="37">
        <v>0</v>
      </c>
    </row>
    <row r="351" ht="37.5">
      <c r="A351" s="72"/>
      <c r="B351" s="79"/>
      <c r="C351" s="35" t="s">
        <v>59</v>
      </c>
      <c r="D351" s="39"/>
      <c r="E351" s="37">
        <v>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8">
        <v>0</v>
      </c>
      <c r="L351" s="37">
        <v>0</v>
      </c>
      <c r="M351" s="37">
        <v>0</v>
      </c>
      <c r="N351" s="37">
        <v>0</v>
      </c>
    </row>
    <row r="352" ht="56.25">
      <c r="A352" s="74"/>
      <c r="B352" s="80"/>
      <c r="C352" s="35" t="s">
        <v>60</v>
      </c>
      <c r="D352" s="39"/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8">
        <v>0</v>
      </c>
      <c r="L352" s="37">
        <v>0</v>
      </c>
      <c r="M352" s="37">
        <v>0</v>
      </c>
      <c r="N352" s="37">
        <v>0</v>
      </c>
    </row>
    <row r="353" ht="18.75" customHeight="1">
      <c r="A353" s="71" t="s">
        <v>104</v>
      </c>
      <c r="B353" s="78" t="s">
        <v>105</v>
      </c>
      <c r="C353" s="35" t="s">
        <v>11</v>
      </c>
      <c r="D353" s="39"/>
      <c r="E353" s="37">
        <f>E355</f>
        <v>9630</v>
      </c>
      <c r="F353" s="37">
        <f t="shared" si="109"/>
        <v>0</v>
      </c>
      <c r="G353" s="37">
        <f t="shared" si="109"/>
        <v>0</v>
      </c>
      <c r="H353" s="37">
        <f t="shared" si="109"/>
        <v>0</v>
      </c>
      <c r="I353" s="37">
        <f t="shared" si="109"/>
        <v>9630</v>
      </c>
      <c r="J353" s="37">
        <f t="shared" si="109"/>
        <v>0</v>
      </c>
      <c r="K353" s="38">
        <f t="shared" si="109"/>
        <v>0</v>
      </c>
      <c r="L353" s="37">
        <f t="shared" si="109"/>
        <v>0</v>
      </c>
      <c r="M353" s="37">
        <f t="shared" si="109"/>
        <v>0</v>
      </c>
      <c r="N353" s="37">
        <f t="shared" si="109"/>
        <v>0</v>
      </c>
    </row>
    <row r="354" ht="37.5">
      <c r="A354" s="72"/>
      <c r="B354" s="79"/>
      <c r="C354" s="35" t="s">
        <v>12</v>
      </c>
      <c r="D354" s="39"/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8">
        <v>0</v>
      </c>
      <c r="L354" s="37">
        <v>0</v>
      </c>
      <c r="M354" s="37">
        <v>0</v>
      </c>
      <c r="N354" s="37">
        <v>0</v>
      </c>
    </row>
    <row r="355" ht="37.5">
      <c r="A355" s="72"/>
      <c r="B355" s="79"/>
      <c r="C355" s="35" t="s">
        <v>13</v>
      </c>
      <c r="D355" s="39" t="s">
        <v>15</v>
      </c>
      <c r="E355" s="37">
        <f>SUM(F355:N355)</f>
        <v>9630</v>
      </c>
      <c r="F355" s="37">
        <v>0</v>
      </c>
      <c r="G355" s="37">
        <v>0</v>
      </c>
      <c r="H355" s="37">
        <v>0</v>
      </c>
      <c r="I355" s="37">
        <v>9630</v>
      </c>
      <c r="J355" s="37">
        <v>0</v>
      </c>
      <c r="K355" s="38">
        <v>0</v>
      </c>
      <c r="L355" s="37">
        <v>0</v>
      </c>
      <c r="M355" s="37">
        <v>0</v>
      </c>
      <c r="N355" s="37">
        <v>0</v>
      </c>
    </row>
    <row r="356" ht="37.5">
      <c r="A356" s="72"/>
      <c r="B356" s="79"/>
      <c r="C356" s="35" t="s">
        <v>26</v>
      </c>
      <c r="D356" s="39"/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8">
        <v>0</v>
      </c>
      <c r="L356" s="37">
        <v>0</v>
      </c>
      <c r="M356" s="37">
        <v>0</v>
      </c>
      <c r="N356" s="37">
        <v>0</v>
      </c>
    </row>
    <row r="357" ht="38.25" customHeight="1">
      <c r="A357" s="72"/>
      <c r="B357" s="79"/>
      <c r="C357" s="35" t="s">
        <v>33</v>
      </c>
      <c r="D357" s="39"/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8">
        <v>0</v>
      </c>
      <c r="L357" s="37">
        <v>0</v>
      </c>
      <c r="M357" s="37">
        <v>0</v>
      </c>
      <c r="N357" s="37">
        <v>0</v>
      </c>
    </row>
    <row r="358" ht="37.5">
      <c r="A358" s="72"/>
      <c r="B358" s="79"/>
      <c r="C358" s="35" t="s">
        <v>58</v>
      </c>
      <c r="D358" s="39"/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8">
        <v>0</v>
      </c>
      <c r="L358" s="37">
        <v>0</v>
      </c>
      <c r="M358" s="37">
        <v>0</v>
      </c>
      <c r="N358" s="37">
        <v>0</v>
      </c>
    </row>
    <row r="359" ht="37.5">
      <c r="A359" s="72"/>
      <c r="B359" s="79"/>
      <c r="C359" s="35" t="s">
        <v>59</v>
      </c>
      <c r="D359" s="39"/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8">
        <v>0</v>
      </c>
      <c r="L359" s="37">
        <v>0</v>
      </c>
      <c r="M359" s="37">
        <v>0</v>
      </c>
      <c r="N359" s="37">
        <v>0</v>
      </c>
    </row>
    <row r="360" ht="56.25">
      <c r="A360" s="74"/>
      <c r="B360" s="80"/>
      <c r="C360" s="35" t="s">
        <v>60</v>
      </c>
      <c r="D360" s="39"/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8">
        <v>0</v>
      </c>
      <c r="L360" s="37">
        <v>0</v>
      </c>
      <c r="M360" s="37">
        <v>0</v>
      </c>
      <c r="N360" s="37">
        <v>0</v>
      </c>
    </row>
    <row r="361" ht="18.75" customHeight="1">
      <c r="A361" s="71" t="s">
        <v>106</v>
      </c>
      <c r="B361" s="78" t="s">
        <v>107</v>
      </c>
      <c r="C361" s="35" t="s">
        <v>11</v>
      </c>
      <c r="D361" s="39"/>
      <c r="E361" s="37">
        <f>E363</f>
        <v>175220.41375000001</v>
      </c>
      <c r="F361" s="37">
        <f t="shared" si="109"/>
        <v>0</v>
      </c>
      <c r="G361" s="37">
        <f t="shared" si="109"/>
        <v>0</v>
      </c>
      <c r="H361" s="37">
        <f t="shared" si="109"/>
        <v>0</v>
      </c>
      <c r="I361" s="37">
        <f t="shared" si="109"/>
        <v>0</v>
      </c>
      <c r="J361" s="37">
        <f t="shared" si="109"/>
        <v>0</v>
      </c>
      <c r="K361" s="38">
        <f t="shared" si="109"/>
        <v>26632.813750000001</v>
      </c>
      <c r="L361" s="37">
        <f t="shared" si="109"/>
        <v>49529.199999999997</v>
      </c>
      <c r="M361" s="37">
        <f t="shared" si="109"/>
        <v>49529.199999999997</v>
      </c>
      <c r="N361" s="37">
        <f t="shared" si="109"/>
        <v>49529.199999999997</v>
      </c>
    </row>
    <row r="362" ht="37.5">
      <c r="A362" s="72"/>
      <c r="B362" s="79"/>
      <c r="C362" s="35" t="s">
        <v>12</v>
      </c>
      <c r="D362" s="39"/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8">
        <v>0</v>
      </c>
      <c r="L362" s="37">
        <v>0</v>
      </c>
      <c r="M362" s="37">
        <v>0</v>
      </c>
      <c r="N362" s="37">
        <v>0</v>
      </c>
    </row>
    <row r="363" ht="37.5">
      <c r="A363" s="72"/>
      <c r="B363" s="79"/>
      <c r="C363" s="35" t="s">
        <v>13</v>
      </c>
      <c r="D363" s="39" t="s">
        <v>17</v>
      </c>
      <c r="E363" s="37">
        <f>SUM(F363:N363)</f>
        <v>175220.41375000001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8">
        <v>26632.813750000001</v>
      </c>
      <c r="L363" s="37">
        <v>49529.199999999997</v>
      </c>
      <c r="M363" s="37">
        <v>49529.199999999997</v>
      </c>
      <c r="N363" s="37">
        <v>49529.199999999997</v>
      </c>
    </row>
    <row r="364" ht="37.5">
      <c r="A364" s="72"/>
      <c r="B364" s="79"/>
      <c r="C364" s="35" t="s">
        <v>26</v>
      </c>
      <c r="D364" s="39"/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8">
        <v>0</v>
      </c>
      <c r="L364" s="37">
        <v>0</v>
      </c>
      <c r="M364" s="37">
        <v>0</v>
      </c>
      <c r="N364" s="37">
        <v>0</v>
      </c>
    </row>
    <row r="365" ht="41.25" customHeight="1">
      <c r="A365" s="72"/>
      <c r="B365" s="79"/>
      <c r="C365" s="35" t="s">
        <v>33</v>
      </c>
      <c r="D365" s="39"/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8">
        <v>0</v>
      </c>
      <c r="L365" s="37">
        <v>0</v>
      </c>
      <c r="M365" s="37">
        <v>0</v>
      </c>
      <c r="N365" s="37">
        <v>0</v>
      </c>
    </row>
    <row r="366" ht="37.5">
      <c r="A366" s="72"/>
      <c r="B366" s="79"/>
      <c r="C366" s="35" t="s">
        <v>58</v>
      </c>
      <c r="D366" s="39"/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8">
        <v>0</v>
      </c>
      <c r="L366" s="37">
        <v>0</v>
      </c>
      <c r="M366" s="37">
        <v>0</v>
      </c>
      <c r="N366" s="37">
        <v>0</v>
      </c>
    </row>
    <row r="367" ht="37.5">
      <c r="A367" s="72"/>
      <c r="B367" s="79"/>
      <c r="C367" s="35" t="s">
        <v>59</v>
      </c>
      <c r="D367" s="39"/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8">
        <v>0</v>
      </c>
      <c r="L367" s="37">
        <v>0</v>
      </c>
      <c r="M367" s="37">
        <v>0</v>
      </c>
      <c r="N367" s="37">
        <v>0</v>
      </c>
    </row>
    <row r="368" ht="56.25">
      <c r="A368" s="74"/>
      <c r="B368" s="80"/>
      <c r="C368" s="35" t="s">
        <v>60</v>
      </c>
      <c r="D368" s="39"/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8">
        <v>0</v>
      </c>
      <c r="L368" s="37">
        <v>0</v>
      </c>
      <c r="M368" s="37">
        <v>0</v>
      </c>
      <c r="N368" s="37">
        <v>0</v>
      </c>
    </row>
    <row r="369" ht="18.75" customHeight="1">
      <c r="A369" s="61" t="s">
        <v>108</v>
      </c>
      <c r="B369" s="44" t="s">
        <v>109</v>
      </c>
      <c r="C369" s="35" t="s">
        <v>11</v>
      </c>
      <c r="D369" s="36"/>
      <c r="E369" s="37">
        <f>E371+E381</f>
        <v>24251.798622800001</v>
      </c>
      <c r="F369" s="37">
        <f t="shared" ref="F369:N369" si="110">F371+F381</f>
        <v>3921.05719</v>
      </c>
      <c r="G369" s="37">
        <f t="shared" si="110"/>
        <v>6555.1825800000006</v>
      </c>
      <c r="H369" s="37">
        <f t="shared" si="110"/>
        <v>7418.2643399999997</v>
      </c>
      <c r="I369" s="37">
        <f t="shared" si="110"/>
        <v>3029.8725800000002</v>
      </c>
      <c r="J369" s="37">
        <f t="shared" si="110"/>
        <v>1637.3</v>
      </c>
      <c r="K369" s="38">
        <f t="shared" si="110"/>
        <v>888.20000000000005</v>
      </c>
      <c r="L369" s="37">
        <f t="shared" si="110"/>
        <v>745.10800000000006</v>
      </c>
      <c r="M369" s="37">
        <f t="shared" si="110"/>
        <v>750.73232000000007</v>
      </c>
      <c r="N369" s="37">
        <f t="shared" si="110"/>
        <v>756.58161280000002</v>
      </c>
    </row>
    <row r="370" ht="37.5">
      <c r="A370" s="62"/>
      <c r="B370" s="63"/>
      <c r="C370" s="35" t="s">
        <v>12</v>
      </c>
      <c r="D370" s="36"/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8">
        <v>0</v>
      </c>
      <c r="L370" s="37">
        <v>0</v>
      </c>
      <c r="M370" s="37">
        <v>0</v>
      </c>
      <c r="N370" s="37">
        <v>0</v>
      </c>
    </row>
    <row r="371" ht="37.5">
      <c r="A371" s="62"/>
      <c r="B371" s="63"/>
      <c r="C371" s="35" t="s">
        <v>13</v>
      </c>
      <c r="D371" s="36"/>
      <c r="E371" s="37">
        <f>SUM(E373:E380)</f>
        <v>23172.67669</v>
      </c>
      <c r="F371" s="37">
        <f t="shared" ref="F371:I371" si="111">SUM(F373:F380)</f>
        <v>3921.05719</v>
      </c>
      <c r="G371" s="37">
        <f t="shared" si="111"/>
        <v>6430.1825800000006</v>
      </c>
      <c r="H371" s="37">
        <f t="shared" si="111"/>
        <v>7293.2643399999997</v>
      </c>
      <c r="I371" s="37">
        <f t="shared" si="111"/>
        <v>2904.8725800000002</v>
      </c>
      <c r="J371" s="37">
        <f>SUM(J373:J380)+J396</f>
        <v>1507.3</v>
      </c>
      <c r="K371" s="38">
        <f>K372+K378</f>
        <v>753</v>
      </c>
      <c r="L371" s="37">
        <f t="shared" ref="L371:N371" si="112">L372+L378</f>
        <v>604.5</v>
      </c>
      <c r="M371" s="37">
        <f t="shared" si="112"/>
        <v>604.5</v>
      </c>
      <c r="N371" s="37">
        <f t="shared" si="112"/>
        <v>604.5</v>
      </c>
    </row>
    <row r="372" ht="37.5">
      <c r="A372" s="62"/>
      <c r="B372" s="63"/>
      <c r="C372" s="35" t="s">
        <v>13</v>
      </c>
      <c r="D372" s="75">
        <v>804</v>
      </c>
      <c r="E372" s="37">
        <f>K372+L372+M372+N372</f>
        <v>1410.5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8">
        <f>K389</f>
        <v>455</v>
      </c>
      <c r="L372" s="37">
        <f>L389</f>
        <v>318.5</v>
      </c>
      <c r="M372" s="37">
        <f t="shared" ref="M372:N372" si="113">M389</f>
        <v>318.5</v>
      </c>
      <c r="N372" s="37">
        <f t="shared" si="113"/>
        <v>318.5</v>
      </c>
    </row>
    <row r="373" ht="37.5">
      <c r="A373" s="62"/>
      <c r="B373" s="63"/>
      <c r="C373" s="35" t="s">
        <v>13</v>
      </c>
      <c r="D373" s="29">
        <v>813</v>
      </c>
      <c r="E373" s="37">
        <f t="shared" ref="E373:E381" si="114">SUM(F373:N373)</f>
        <v>770.39679999999998</v>
      </c>
      <c r="F373" s="37">
        <f t="shared" ref="F373:N373" si="115">F390+F405+F415+F425</f>
        <v>240</v>
      </c>
      <c r="G373" s="37">
        <f t="shared" si="115"/>
        <v>250</v>
      </c>
      <c r="H373" s="37">
        <f t="shared" si="115"/>
        <v>168</v>
      </c>
      <c r="I373" s="37">
        <f t="shared" si="115"/>
        <v>62.396799999999999</v>
      </c>
      <c r="J373" s="37">
        <f t="shared" si="115"/>
        <v>50</v>
      </c>
      <c r="K373" s="38">
        <f t="shared" si="115"/>
        <v>0</v>
      </c>
      <c r="L373" s="37">
        <f t="shared" si="115"/>
        <v>0</v>
      </c>
      <c r="M373" s="37">
        <f t="shared" si="115"/>
        <v>0</v>
      </c>
      <c r="N373" s="37">
        <f t="shared" si="115"/>
        <v>0</v>
      </c>
    </row>
    <row r="374" ht="42" customHeight="1">
      <c r="A374" s="64"/>
      <c r="B374" s="63"/>
      <c r="C374" s="35" t="s">
        <v>13</v>
      </c>
      <c r="D374" s="29">
        <v>814</v>
      </c>
      <c r="E374" s="37">
        <f t="shared" si="114"/>
        <v>11598.47789</v>
      </c>
      <c r="F374" s="37">
        <f t="shared" ref="F374:N374" si="116">F391+F406+F435</f>
        <v>2309.55719</v>
      </c>
      <c r="G374" s="37">
        <f t="shared" si="116"/>
        <v>3676.1825800000001</v>
      </c>
      <c r="H374" s="37">
        <f t="shared" si="116"/>
        <v>4575.2643399999997</v>
      </c>
      <c r="I374" s="37">
        <f t="shared" si="116"/>
        <v>1037.47378</v>
      </c>
      <c r="J374" s="37">
        <f t="shared" si="116"/>
        <v>0</v>
      </c>
      <c r="K374" s="38">
        <f t="shared" si="116"/>
        <v>0</v>
      </c>
      <c r="L374" s="37">
        <f t="shared" si="116"/>
        <v>0</v>
      </c>
      <c r="M374" s="37">
        <f t="shared" si="116"/>
        <v>0</v>
      </c>
      <c r="N374" s="37">
        <f t="shared" si="116"/>
        <v>0</v>
      </c>
    </row>
    <row r="375" ht="37.5">
      <c r="A375" s="62"/>
      <c r="B375" s="63"/>
      <c r="C375" s="35" t="s">
        <v>13</v>
      </c>
      <c r="D375" s="29">
        <v>815</v>
      </c>
      <c r="E375" s="37">
        <f t="shared" si="114"/>
        <v>3609.1999999999998</v>
      </c>
      <c r="F375" s="37">
        <f>F436</f>
        <v>706.5</v>
      </c>
      <c r="G375" s="37">
        <f t="shared" ref="G375:N375" si="117">G436</f>
        <v>1000</v>
      </c>
      <c r="H375" s="37">
        <f t="shared" si="117"/>
        <v>1000</v>
      </c>
      <c r="I375" s="37">
        <f t="shared" si="117"/>
        <v>302.69999999999999</v>
      </c>
      <c r="J375" s="37">
        <f t="shared" si="117"/>
        <v>600</v>
      </c>
      <c r="K375" s="38">
        <f t="shared" si="117"/>
        <v>0</v>
      </c>
      <c r="L375" s="37">
        <f t="shared" si="117"/>
        <v>0</v>
      </c>
      <c r="M375" s="37">
        <f t="shared" si="117"/>
        <v>0</v>
      </c>
      <c r="N375" s="37">
        <f t="shared" si="117"/>
        <v>0</v>
      </c>
    </row>
    <row r="376" ht="37.5">
      <c r="A376" s="62"/>
      <c r="B376" s="63"/>
      <c r="C376" s="35" t="s">
        <v>13</v>
      </c>
      <c r="D376" s="29">
        <v>816</v>
      </c>
      <c r="E376" s="37">
        <f t="shared" si="114"/>
        <v>0</v>
      </c>
      <c r="F376" s="37">
        <f t="shared" ref="F376:F377" si="118">F392</f>
        <v>0</v>
      </c>
      <c r="G376" s="37">
        <f t="shared" ref="G376:N377" si="119">G392</f>
        <v>0</v>
      </c>
      <c r="H376" s="37">
        <f t="shared" si="119"/>
        <v>0</v>
      </c>
      <c r="I376" s="37">
        <f t="shared" si="119"/>
        <v>0</v>
      </c>
      <c r="J376" s="37">
        <f t="shared" si="119"/>
        <v>0</v>
      </c>
      <c r="K376" s="38">
        <f t="shared" si="119"/>
        <v>0</v>
      </c>
      <c r="L376" s="37">
        <f t="shared" si="119"/>
        <v>0</v>
      </c>
      <c r="M376" s="37">
        <f t="shared" si="119"/>
        <v>0</v>
      </c>
      <c r="N376" s="37">
        <f t="shared" si="119"/>
        <v>0</v>
      </c>
    </row>
    <row r="377" ht="37.5">
      <c r="A377" s="62"/>
      <c r="B377" s="63"/>
      <c r="C377" s="35" t="s">
        <v>13</v>
      </c>
      <c r="D377" s="29">
        <v>819</v>
      </c>
      <c r="E377" s="37">
        <f t="shared" si="114"/>
        <v>3937.3000000000002</v>
      </c>
      <c r="F377" s="37">
        <f t="shared" si="118"/>
        <v>400</v>
      </c>
      <c r="G377" s="37">
        <f t="shared" si="119"/>
        <v>1100</v>
      </c>
      <c r="H377" s="37">
        <f t="shared" si="119"/>
        <v>1050</v>
      </c>
      <c r="I377" s="37">
        <f t="shared" si="119"/>
        <v>1000</v>
      </c>
      <c r="J377" s="37">
        <f t="shared" si="119"/>
        <v>387.30000000000001</v>
      </c>
      <c r="K377" s="38">
        <f>K393</f>
        <v>0</v>
      </c>
      <c r="L377" s="37">
        <v>0</v>
      </c>
      <c r="M377" s="37">
        <v>0</v>
      </c>
      <c r="N377" s="37">
        <v>0</v>
      </c>
    </row>
    <row r="378" ht="20.25" customHeight="1">
      <c r="A378" s="62"/>
      <c r="B378" s="63"/>
      <c r="C378" s="35" t="s">
        <v>13</v>
      </c>
      <c r="D378" s="73" t="s">
        <v>23</v>
      </c>
      <c r="E378" s="37">
        <f t="shared" si="114"/>
        <v>2495.25</v>
      </c>
      <c r="F378" s="37">
        <f>F416</f>
        <v>265</v>
      </c>
      <c r="G378" s="37">
        <f t="shared" ref="G378:J378" si="120">G416</f>
        <v>254</v>
      </c>
      <c r="H378" s="37">
        <f t="shared" si="120"/>
        <v>300</v>
      </c>
      <c r="I378" s="37">
        <f t="shared" si="120"/>
        <v>262.25</v>
      </c>
      <c r="J378" s="37">
        <f t="shared" si="120"/>
        <v>258</v>
      </c>
      <c r="K378" s="38">
        <f>K396+K416</f>
        <v>298</v>
      </c>
      <c r="L378" s="37">
        <f>L416+L396</f>
        <v>286</v>
      </c>
      <c r="M378" s="37">
        <f t="shared" ref="M378:N378" si="121">M416+M396</f>
        <v>286</v>
      </c>
      <c r="N378" s="37">
        <f t="shared" si="121"/>
        <v>286</v>
      </c>
    </row>
    <row r="379" ht="37.5">
      <c r="A379" s="62"/>
      <c r="B379" s="63"/>
      <c r="C379" s="35" t="s">
        <v>13</v>
      </c>
      <c r="D379" s="73" t="s">
        <v>24</v>
      </c>
      <c r="E379" s="37">
        <f t="shared" si="114"/>
        <v>722</v>
      </c>
      <c r="F379" s="37">
        <f t="shared" ref="F379:N379" si="122">F394+F426</f>
        <v>0</v>
      </c>
      <c r="G379" s="37">
        <f t="shared" si="122"/>
        <v>150</v>
      </c>
      <c r="H379" s="37">
        <f t="shared" si="122"/>
        <v>200</v>
      </c>
      <c r="I379" s="37">
        <f t="shared" si="122"/>
        <v>200</v>
      </c>
      <c r="J379" s="37">
        <f t="shared" si="122"/>
        <v>172</v>
      </c>
      <c r="K379" s="38">
        <f t="shared" si="122"/>
        <v>0</v>
      </c>
      <c r="L379" s="37">
        <f t="shared" si="122"/>
        <v>0</v>
      </c>
      <c r="M379" s="37">
        <f t="shared" si="122"/>
        <v>0</v>
      </c>
      <c r="N379" s="37">
        <f t="shared" si="122"/>
        <v>0</v>
      </c>
    </row>
    <row r="380" ht="37.5">
      <c r="A380" s="62"/>
      <c r="B380" s="63"/>
      <c r="C380" s="35" t="s">
        <v>13</v>
      </c>
      <c r="D380" s="73" t="s">
        <v>25</v>
      </c>
      <c r="E380" s="37">
        <f t="shared" si="114"/>
        <v>40.052</v>
      </c>
      <c r="F380" s="37">
        <f>F395</f>
        <v>0</v>
      </c>
      <c r="G380" s="37">
        <f t="shared" ref="G380:N380" si="123">G395</f>
        <v>0</v>
      </c>
      <c r="H380" s="37">
        <f t="shared" si="123"/>
        <v>0</v>
      </c>
      <c r="I380" s="37">
        <f t="shared" si="123"/>
        <v>40.052</v>
      </c>
      <c r="J380" s="37">
        <f t="shared" si="123"/>
        <v>0</v>
      </c>
      <c r="K380" s="38">
        <f t="shared" si="123"/>
        <v>0</v>
      </c>
      <c r="L380" s="37">
        <f t="shared" si="123"/>
        <v>0</v>
      </c>
      <c r="M380" s="37">
        <f t="shared" si="123"/>
        <v>0</v>
      </c>
      <c r="N380" s="37">
        <f t="shared" si="123"/>
        <v>0</v>
      </c>
    </row>
    <row r="381" ht="37.5">
      <c r="A381" s="62"/>
      <c r="B381" s="63"/>
      <c r="C381" s="35" t="s">
        <v>26</v>
      </c>
      <c r="D381" s="39"/>
      <c r="E381" s="37">
        <f t="shared" si="114"/>
        <v>1079.1219328000002</v>
      </c>
      <c r="F381" s="37">
        <f>F397</f>
        <v>0</v>
      </c>
      <c r="G381" s="37">
        <f t="shared" ref="G381:N381" si="124">G397</f>
        <v>125</v>
      </c>
      <c r="H381" s="37">
        <f t="shared" si="124"/>
        <v>125</v>
      </c>
      <c r="I381" s="37">
        <f t="shared" si="124"/>
        <v>125</v>
      </c>
      <c r="J381" s="37">
        <f t="shared" si="124"/>
        <v>130</v>
      </c>
      <c r="K381" s="38">
        <f t="shared" si="124"/>
        <v>135.20000000000002</v>
      </c>
      <c r="L381" s="37">
        <f t="shared" si="124"/>
        <v>140.60800000000003</v>
      </c>
      <c r="M381" s="37">
        <f t="shared" si="124"/>
        <v>146.23232000000004</v>
      </c>
      <c r="N381" s="37">
        <f t="shared" si="124"/>
        <v>152.08161280000004</v>
      </c>
    </row>
    <row r="382" ht="56.25">
      <c r="A382" s="62"/>
      <c r="B382" s="63"/>
      <c r="C382" s="35" t="s">
        <v>33</v>
      </c>
      <c r="D382" s="39"/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8">
        <v>0</v>
      </c>
      <c r="L382" s="37">
        <v>0</v>
      </c>
      <c r="M382" s="37">
        <v>0</v>
      </c>
      <c r="N382" s="37">
        <v>0</v>
      </c>
    </row>
    <row r="383" ht="37.5">
      <c r="A383" s="62"/>
      <c r="B383" s="63"/>
      <c r="C383" s="35" t="s">
        <v>58</v>
      </c>
      <c r="D383" s="39"/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8">
        <v>0</v>
      </c>
      <c r="L383" s="37">
        <v>0</v>
      </c>
      <c r="M383" s="37">
        <v>0</v>
      </c>
      <c r="N383" s="37">
        <v>0</v>
      </c>
    </row>
    <row r="384" ht="37.5">
      <c r="A384" s="62"/>
      <c r="B384" s="63"/>
      <c r="C384" s="35" t="s">
        <v>59</v>
      </c>
      <c r="D384" s="39"/>
      <c r="E384" s="37">
        <v>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8">
        <v>0</v>
      </c>
      <c r="L384" s="37">
        <v>0</v>
      </c>
      <c r="M384" s="37">
        <v>0</v>
      </c>
      <c r="N384" s="37">
        <v>0</v>
      </c>
    </row>
    <row r="385" ht="56.25">
      <c r="A385" s="65"/>
      <c r="B385" s="66"/>
      <c r="C385" s="35" t="s">
        <v>60</v>
      </c>
      <c r="D385" s="39"/>
      <c r="E385" s="37">
        <v>0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8">
        <v>0</v>
      </c>
      <c r="L385" s="37">
        <v>0</v>
      </c>
      <c r="M385" s="37">
        <v>0</v>
      </c>
      <c r="N385" s="37">
        <v>0</v>
      </c>
    </row>
    <row r="386" ht="18.75" customHeight="1">
      <c r="A386" s="43" t="s">
        <v>110</v>
      </c>
      <c r="B386" s="44" t="s">
        <v>111</v>
      </c>
      <c r="C386" s="35" t="s">
        <v>11</v>
      </c>
      <c r="D386" s="36"/>
      <c r="E386" s="37">
        <f t="shared" ref="E386:N386" si="125">E388+E397</f>
        <v>7967.3466828000001</v>
      </c>
      <c r="F386" s="37">
        <f t="shared" si="125"/>
        <v>579.99900000000002</v>
      </c>
      <c r="G386" s="37">
        <f t="shared" si="125"/>
        <v>1604.9690000000001</v>
      </c>
      <c r="H386" s="37">
        <f t="shared" si="125"/>
        <v>1570</v>
      </c>
      <c r="I386" s="37">
        <f t="shared" si="125"/>
        <v>1414.4567499999998</v>
      </c>
      <c r="J386" s="37">
        <f t="shared" si="125"/>
        <v>689.29999999999995</v>
      </c>
      <c r="K386" s="38">
        <f t="shared" si="125"/>
        <v>630.20000000000005</v>
      </c>
      <c r="L386" s="37">
        <f t="shared" si="125"/>
        <v>487.10800000000006</v>
      </c>
      <c r="M386" s="37">
        <f t="shared" si="125"/>
        <v>492.73232000000007</v>
      </c>
      <c r="N386" s="37">
        <f t="shared" si="125"/>
        <v>498.58161280000002</v>
      </c>
    </row>
    <row r="387" ht="37.5">
      <c r="A387" s="50"/>
      <c r="B387" s="63"/>
      <c r="C387" s="35" t="s">
        <v>12</v>
      </c>
      <c r="D387" s="36"/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8">
        <v>0</v>
      </c>
      <c r="L387" s="37">
        <v>0</v>
      </c>
      <c r="M387" s="37">
        <v>0</v>
      </c>
      <c r="N387" s="37">
        <v>0</v>
      </c>
    </row>
    <row r="388" ht="40.5" customHeight="1">
      <c r="A388" s="50"/>
      <c r="B388" s="63"/>
      <c r="C388" s="35" t="s">
        <v>13</v>
      </c>
      <c r="D388" s="36"/>
      <c r="E388" s="37">
        <f>F388+G388+H388+I388+J388+K388+L388+M388+N388</f>
        <v>6888.2247500000003</v>
      </c>
      <c r="F388" s="37">
        <f t="shared" ref="F388:J388" si="126">SUM(F390:F395)</f>
        <v>579.99900000000002</v>
      </c>
      <c r="G388" s="37">
        <f t="shared" si="126"/>
        <v>1479.9690000000001</v>
      </c>
      <c r="H388" s="37">
        <f t="shared" si="126"/>
        <v>1445</v>
      </c>
      <c r="I388" s="37">
        <f t="shared" si="126"/>
        <v>1289.4567499999998</v>
      </c>
      <c r="J388" s="37">
        <f t="shared" si="126"/>
        <v>559.29999999999995</v>
      </c>
      <c r="K388" s="38">
        <f>K389+K396</f>
        <v>495</v>
      </c>
      <c r="L388" s="37">
        <f>L389+L396</f>
        <v>346.5</v>
      </c>
      <c r="M388" s="37">
        <f t="shared" ref="M388:N388" si="127">M389+M396</f>
        <v>346.5</v>
      </c>
      <c r="N388" s="37">
        <f t="shared" si="127"/>
        <v>346.5</v>
      </c>
    </row>
    <row r="389" ht="40.5" customHeight="1">
      <c r="A389" s="50"/>
      <c r="B389" s="63"/>
      <c r="C389" s="35" t="s">
        <v>13</v>
      </c>
      <c r="D389" s="29">
        <v>804</v>
      </c>
      <c r="E389" s="37">
        <f>K389+L389+M389+N389</f>
        <v>1410.5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8">
        <v>455</v>
      </c>
      <c r="L389" s="37">
        <v>318.5</v>
      </c>
      <c r="M389" s="37">
        <v>318.5</v>
      </c>
      <c r="N389" s="37">
        <v>318.5</v>
      </c>
    </row>
    <row r="390" ht="37.5">
      <c r="A390" s="50"/>
      <c r="B390" s="63"/>
      <c r="C390" s="35" t="s">
        <v>13</v>
      </c>
      <c r="D390" s="29">
        <v>813</v>
      </c>
      <c r="E390" s="37">
        <f t="shared" ref="E390:E397" si="128">SUM(F390:N390)</f>
        <v>305</v>
      </c>
      <c r="F390" s="37">
        <v>80</v>
      </c>
      <c r="G390" s="37">
        <v>130</v>
      </c>
      <c r="H390" s="37">
        <v>95</v>
      </c>
      <c r="I390" s="37">
        <v>0</v>
      </c>
      <c r="J390" s="37">
        <v>0</v>
      </c>
      <c r="K390" s="38">
        <v>0</v>
      </c>
      <c r="L390" s="37">
        <v>0</v>
      </c>
      <c r="M390" s="37">
        <v>0</v>
      </c>
      <c r="N390" s="37">
        <v>0</v>
      </c>
    </row>
    <row r="391" ht="37.5">
      <c r="A391" s="70"/>
      <c r="B391" s="63"/>
      <c r="C391" s="35" t="s">
        <v>13</v>
      </c>
      <c r="D391" s="29">
        <v>814</v>
      </c>
      <c r="E391" s="37">
        <f t="shared" si="128"/>
        <v>349.37274999999994</v>
      </c>
      <c r="F391" s="37">
        <v>99.998999999999995</v>
      </c>
      <c r="G391" s="37">
        <v>99.968999999999994</v>
      </c>
      <c r="H391" s="37">
        <v>100</v>
      </c>
      <c r="I391" s="37">
        <v>49.40475</v>
      </c>
      <c r="J391" s="37">
        <v>0</v>
      </c>
      <c r="K391" s="38">
        <v>0</v>
      </c>
      <c r="L391" s="37">
        <v>0</v>
      </c>
      <c r="M391" s="37">
        <v>0</v>
      </c>
      <c r="N391" s="37">
        <v>0</v>
      </c>
    </row>
    <row r="392" ht="37.5">
      <c r="A392" s="50"/>
      <c r="B392" s="63"/>
      <c r="C392" s="35" t="s">
        <v>13</v>
      </c>
      <c r="D392" s="29">
        <v>816</v>
      </c>
      <c r="E392" s="37">
        <f t="shared" si="128"/>
        <v>0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8">
        <v>0</v>
      </c>
      <c r="L392" s="37">
        <v>0</v>
      </c>
      <c r="M392" s="37">
        <v>0</v>
      </c>
      <c r="N392" s="37">
        <v>0</v>
      </c>
    </row>
    <row r="393" ht="37.5">
      <c r="A393" s="50"/>
      <c r="B393" s="63"/>
      <c r="C393" s="35" t="s">
        <v>13</v>
      </c>
      <c r="D393" s="29">
        <v>819</v>
      </c>
      <c r="E393" s="37">
        <f t="shared" si="128"/>
        <v>3937.3000000000002</v>
      </c>
      <c r="F393" s="37">
        <v>400</v>
      </c>
      <c r="G393" s="37">
        <v>1100</v>
      </c>
      <c r="H393" s="37">
        <v>1050</v>
      </c>
      <c r="I393" s="37">
        <v>1000</v>
      </c>
      <c r="J393" s="37">
        <v>387.30000000000001</v>
      </c>
      <c r="K393" s="38">
        <v>0</v>
      </c>
      <c r="L393" s="37">
        <v>0</v>
      </c>
      <c r="M393" s="37">
        <v>0</v>
      </c>
      <c r="N393" s="37">
        <v>0</v>
      </c>
    </row>
    <row r="394" ht="37.5">
      <c r="A394" s="50"/>
      <c r="B394" s="63"/>
      <c r="C394" s="35" t="s">
        <v>13</v>
      </c>
      <c r="D394" s="73" t="s">
        <v>24</v>
      </c>
      <c r="E394" s="37">
        <f t="shared" si="128"/>
        <v>722</v>
      </c>
      <c r="F394" s="37">
        <v>0</v>
      </c>
      <c r="G394" s="37">
        <v>150</v>
      </c>
      <c r="H394" s="37">
        <v>200</v>
      </c>
      <c r="I394" s="37">
        <v>200</v>
      </c>
      <c r="J394" s="37">
        <v>172</v>
      </c>
      <c r="K394" s="38">
        <v>0</v>
      </c>
      <c r="L394" s="37">
        <v>0</v>
      </c>
      <c r="M394" s="37">
        <v>0</v>
      </c>
      <c r="N394" s="37">
        <v>0</v>
      </c>
    </row>
    <row r="395" ht="37.5">
      <c r="A395" s="50"/>
      <c r="B395" s="63"/>
      <c r="C395" s="35" t="s">
        <v>13</v>
      </c>
      <c r="D395" s="73" t="s">
        <v>25</v>
      </c>
      <c r="E395" s="37">
        <f t="shared" si="128"/>
        <v>40.052</v>
      </c>
      <c r="F395" s="37">
        <v>0</v>
      </c>
      <c r="G395" s="37">
        <v>0</v>
      </c>
      <c r="H395" s="37">
        <v>0</v>
      </c>
      <c r="I395" s="37">
        <v>40.052</v>
      </c>
      <c r="J395" s="37">
        <v>0</v>
      </c>
      <c r="K395" s="38">
        <v>0</v>
      </c>
      <c r="L395" s="37">
        <v>0</v>
      </c>
      <c r="M395" s="37">
        <v>0</v>
      </c>
      <c r="N395" s="37">
        <v>0</v>
      </c>
    </row>
    <row r="396" ht="37.5">
      <c r="A396" s="50"/>
      <c r="B396" s="63"/>
      <c r="C396" s="35" t="s">
        <v>26</v>
      </c>
      <c r="D396" s="73" t="s">
        <v>23</v>
      </c>
      <c r="E396" s="37">
        <f t="shared" si="128"/>
        <v>164</v>
      </c>
      <c r="F396" s="37">
        <v>0</v>
      </c>
      <c r="G396" s="37">
        <v>0</v>
      </c>
      <c r="H396" s="37">
        <v>0</v>
      </c>
      <c r="I396" s="37">
        <v>0</v>
      </c>
      <c r="J396" s="37">
        <v>40</v>
      </c>
      <c r="K396" s="38">
        <v>40</v>
      </c>
      <c r="L396" s="37">
        <v>28</v>
      </c>
      <c r="M396" s="37">
        <v>28</v>
      </c>
      <c r="N396" s="37">
        <v>28</v>
      </c>
    </row>
    <row r="397" ht="37.5">
      <c r="A397" s="50"/>
      <c r="B397" s="63"/>
      <c r="C397" s="35" t="s">
        <v>26</v>
      </c>
      <c r="D397" s="39"/>
      <c r="E397" s="37">
        <f t="shared" si="128"/>
        <v>1079.1219328000002</v>
      </c>
      <c r="F397" s="37">
        <v>0</v>
      </c>
      <c r="G397" s="37">
        <v>125</v>
      </c>
      <c r="H397" s="37">
        <v>125</v>
      </c>
      <c r="I397" s="37">
        <v>125</v>
      </c>
      <c r="J397" s="37">
        <v>130</v>
      </c>
      <c r="K397" s="38">
        <v>135.20000000000002</v>
      </c>
      <c r="L397" s="37">
        <v>140.60800000000003</v>
      </c>
      <c r="M397" s="37">
        <v>146.23232000000004</v>
      </c>
      <c r="N397" s="37">
        <v>152.08161280000004</v>
      </c>
    </row>
    <row r="398" ht="56.25">
      <c r="A398" s="50"/>
      <c r="B398" s="63"/>
      <c r="C398" s="35" t="s">
        <v>33</v>
      </c>
      <c r="D398" s="39"/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8">
        <v>0</v>
      </c>
      <c r="L398" s="37">
        <v>0</v>
      </c>
      <c r="M398" s="37">
        <v>0</v>
      </c>
      <c r="N398" s="37">
        <v>0</v>
      </c>
    </row>
    <row r="399" ht="37.5">
      <c r="A399" s="50"/>
      <c r="B399" s="63"/>
      <c r="C399" s="35" t="s">
        <v>58</v>
      </c>
      <c r="D399" s="39"/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8">
        <v>0</v>
      </c>
      <c r="L399" s="37">
        <v>0</v>
      </c>
      <c r="M399" s="37">
        <v>0</v>
      </c>
      <c r="N399" s="37">
        <v>0</v>
      </c>
    </row>
    <row r="400" ht="42" customHeight="1">
      <c r="A400" s="50"/>
      <c r="B400" s="63"/>
      <c r="C400" s="35" t="s">
        <v>59</v>
      </c>
      <c r="D400" s="39"/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8">
        <v>0</v>
      </c>
      <c r="L400" s="37">
        <v>0</v>
      </c>
      <c r="M400" s="37">
        <v>0</v>
      </c>
      <c r="N400" s="37">
        <v>0</v>
      </c>
    </row>
    <row r="401" ht="56.25">
      <c r="A401" s="51"/>
      <c r="B401" s="66"/>
      <c r="C401" s="35" t="s">
        <v>60</v>
      </c>
      <c r="D401" s="39"/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8">
        <v>0</v>
      </c>
      <c r="L401" s="37">
        <v>0</v>
      </c>
      <c r="M401" s="37">
        <v>0</v>
      </c>
      <c r="N401" s="37">
        <v>0</v>
      </c>
    </row>
    <row r="402" ht="18.75" customHeight="1">
      <c r="A402" s="61" t="s">
        <v>112</v>
      </c>
      <c r="B402" s="67" t="s">
        <v>113</v>
      </c>
      <c r="C402" s="35" t="s">
        <v>11</v>
      </c>
      <c r="D402" s="39"/>
      <c r="E402" s="37">
        <f>E404</f>
        <v>6090.6975400000001</v>
      </c>
      <c r="F402" s="37">
        <f t="shared" ref="F402:N402" si="129">F404</f>
        <v>1532.95939</v>
      </c>
      <c r="G402" s="37">
        <f t="shared" si="129"/>
        <v>3102.4962500000001</v>
      </c>
      <c r="H402" s="37">
        <f t="shared" si="129"/>
        <v>958.76589999999999</v>
      </c>
      <c r="I402" s="37">
        <f t="shared" si="129"/>
        <v>496.476</v>
      </c>
      <c r="J402" s="37">
        <f t="shared" si="129"/>
        <v>0</v>
      </c>
      <c r="K402" s="38">
        <f t="shared" si="129"/>
        <v>0</v>
      </c>
      <c r="L402" s="37">
        <f t="shared" si="129"/>
        <v>0</v>
      </c>
      <c r="M402" s="37">
        <f t="shared" si="129"/>
        <v>0</v>
      </c>
      <c r="N402" s="37">
        <f t="shared" si="129"/>
        <v>0</v>
      </c>
    </row>
    <row r="403" ht="37.5">
      <c r="A403" s="62"/>
      <c r="B403" s="68"/>
      <c r="C403" s="35" t="s">
        <v>12</v>
      </c>
      <c r="D403" s="39"/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8">
        <v>0</v>
      </c>
      <c r="L403" s="37">
        <v>0</v>
      </c>
      <c r="M403" s="37">
        <v>0</v>
      </c>
      <c r="N403" s="37">
        <v>0</v>
      </c>
    </row>
    <row r="404" ht="20.25" customHeight="1">
      <c r="A404" s="62"/>
      <c r="B404" s="68"/>
      <c r="C404" s="35" t="s">
        <v>13</v>
      </c>
      <c r="D404" s="81"/>
      <c r="E404" s="37">
        <f>E405+E406</f>
        <v>6090.6975400000001</v>
      </c>
      <c r="F404" s="37">
        <f t="shared" ref="F404:N404" si="130">F405+F406</f>
        <v>1532.95939</v>
      </c>
      <c r="G404" s="37">
        <f t="shared" si="130"/>
        <v>3102.4962500000001</v>
      </c>
      <c r="H404" s="37">
        <f t="shared" si="130"/>
        <v>958.76589999999999</v>
      </c>
      <c r="I404" s="37">
        <f t="shared" si="130"/>
        <v>496.476</v>
      </c>
      <c r="J404" s="37">
        <f t="shared" si="130"/>
        <v>0</v>
      </c>
      <c r="K404" s="38">
        <f t="shared" si="130"/>
        <v>0</v>
      </c>
      <c r="L404" s="37">
        <f t="shared" si="130"/>
        <v>0</v>
      </c>
      <c r="M404" s="37">
        <f t="shared" si="130"/>
        <v>0</v>
      </c>
      <c r="N404" s="37">
        <f t="shared" si="130"/>
        <v>0</v>
      </c>
    </row>
    <row r="405" ht="37.5">
      <c r="A405" s="62"/>
      <c r="B405" s="68"/>
      <c r="C405" s="35" t="s">
        <v>13</v>
      </c>
      <c r="D405" s="73" t="s">
        <v>17</v>
      </c>
      <c r="E405" s="37">
        <f t="shared" ref="E405:E406" si="131">SUM(F405:N405)</f>
        <v>50</v>
      </c>
      <c r="F405" s="37">
        <v>20</v>
      </c>
      <c r="G405" s="37">
        <v>20</v>
      </c>
      <c r="H405" s="37">
        <v>10</v>
      </c>
      <c r="I405" s="37">
        <v>0</v>
      </c>
      <c r="J405" s="37">
        <v>0</v>
      </c>
      <c r="K405" s="38">
        <v>0</v>
      </c>
      <c r="L405" s="37">
        <v>0</v>
      </c>
      <c r="M405" s="37">
        <v>0</v>
      </c>
      <c r="N405" s="37">
        <v>0</v>
      </c>
    </row>
    <row r="406" ht="37.5">
      <c r="A406" s="64"/>
      <c r="B406" s="68"/>
      <c r="C406" s="35" t="s">
        <v>13</v>
      </c>
      <c r="D406" s="73" t="s">
        <v>18</v>
      </c>
      <c r="E406" s="37">
        <f t="shared" si="131"/>
        <v>6040.6975400000001</v>
      </c>
      <c r="F406" s="37">
        <v>1512.95939</v>
      </c>
      <c r="G406" s="37">
        <v>3082.4962500000001</v>
      </c>
      <c r="H406" s="37">
        <v>948.76589999999999</v>
      </c>
      <c r="I406" s="37">
        <v>496.476</v>
      </c>
      <c r="J406" s="37">
        <v>0</v>
      </c>
      <c r="K406" s="38">
        <v>0</v>
      </c>
      <c r="L406" s="37">
        <v>0</v>
      </c>
      <c r="M406" s="37">
        <v>0</v>
      </c>
      <c r="N406" s="37">
        <v>0</v>
      </c>
    </row>
    <row r="407" ht="37.5">
      <c r="A407" s="62"/>
      <c r="B407" s="68"/>
      <c r="C407" s="35" t="s">
        <v>26</v>
      </c>
      <c r="D407" s="81"/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8">
        <v>0</v>
      </c>
      <c r="L407" s="37">
        <v>0</v>
      </c>
      <c r="M407" s="37">
        <v>0</v>
      </c>
      <c r="N407" s="37">
        <v>0</v>
      </c>
    </row>
    <row r="408" ht="56.25">
      <c r="A408" s="62"/>
      <c r="B408" s="68"/>
      <c r="C408" s="35" t="s">
        <v>33</v>
      </c>
      <c r="D408" s="81"/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8">
        <v>0</v>
      </c>
      <c r="L408" s="37">
        <v>0</v>
      </c>
      <c r="M408" s="37">
        <v>0</v>
      </c>
      <c r="N408" s="37">
        <v>0</v>
      </c>
    </row>
    <row r="409" ht="37.5">
      <c r="A409" s="62"/>
      <c r="B409" s="68"/>
      <c r="C409" s="35" t="s">
        <v>58</v>
      </c>
      <c r="D409" s="81"/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8">
        <v>0</v>
      </c>
      <c r="L409" s="37">
        <v>0</v>
      </c>
      <c r="M409" s="37">
        <v>0</v>
      </c>
      <c r="N409" s="37">
        <v>0</v>
      </c>
    </row>
    <row r="410" ht="41.25" customHeight="1">
      <c r="A410" s="62"/>
      <c r="B410" s="68"/>
      <c r="C410" s="35" t="s">
        <v>59</v>
      </c>
      <c r="D410" s="81"/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8">
        <v>0</v>
      </c>
      <c r="L410" s="37">
        <v>0</v>
      </c>
      <c r="M410" s="37">
        <v>0</v>
      </c>
      <c r="N410" s="37">
        <v>0</v>
      </c>
    </row>
    <row r="411" ht="56.25">
      <c r="A411" s="65"/>
      <c r="B411" s="69"/>
      <c r="C411" s="35" t="s">
        <v>60</v>
      </c>
      <c r="D411" s="39"/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8">
        <v>0</v>
      </c>
      <c r="L411" s="37">
        <v>0</v>
      </c>
      <c r="M411" s="37">
        <v>0</v>
      </c>
      <c r="N411" s="37">
        <v>0</v>
      </c>
    </row>
    <row r="412" ht="18.75" customHeight="1">
      <c r="A412" s="61" t="s">
        <v>114</v>
      </c>
      <c r="B412" s="67" t="s">
        <v>115</v>
      </c>
      <c r="C412" s="35" t="s">
        <v>11</v>
      </c>
      <c r="D412" s="39"/>
      <c r="E412" s="37">
        <f>E414</f>
        <v>2411.25</v>
      </c>
      <c r="F412" s="37">
        <f t="shared" ref="F412:N412" si="132">F414</f>
        <v>305</v>
      </c>
      <c r="G412" s="37">
        <f t="shared" si="132"/>
        <v>254</v>
      </c>
      <c r="H412" s="37">
        <f t="shared" si="132"/>
        <v>300</v>
      </c>
      <c r="I412" s="37">
        <f t="shared" si="132"/>
        <v>262.25</v>
      </c>
      <c r="J412" s="37">
        <f t="shared" si="132"/>
        <v>258</v>
      </c>
      <c r="K412" s="38">
        <f t="shared" si="132"/>
        <v>258</v>
      </c>
      <c r="L412" s="37">
        <f t="shared" si="132"/>
        <v>258</v>
      </c>
      <c r="M412" s="37">
        <f t="shared" si="132"/>
        <v>258</v>
      </c>
      <c r="N412" s="37">
        <f t="shared" si="132"/>
        <v>258</v>
      </c>
    </row>
    <row r="413" ht="37.5">
      <c r="A413" s="62"/>
      <c r="B413" s="68"/>
      <c r="C413" s="35" t="s">
        <v>12</v>
      </c>
      <c r="D413" s="39"/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8">
        <v>0</v>
      </c>
      <c r="L413" s="37">
        <v>0</v>
      </c>
      <c r="M413" s="37">
        <v>0</v>
      </c>
      <c r="N413" s="37">
        <v>0</v>
      </c>
    </row>
    <row r="414" ht="20.25" customHeight="1">
      <c r="A414" s="62"/>
      <c r="B414" s="68"/>
      <c r="C414" s="35" t="s">
        <v>13</v>
      </c>
      <c r="D414" s="39"/>
      <c r="E414" s="37">
        <f>E415+E416</f>
        <v>2411.25</v>
      </c>
      <c r="F414" s="37">
        <f t="shared" ref="F414:N414" si="133">F415+F416</f>
        <v>305</v>
      </c>
      <c r="G414" s="37">
        <f t="shared" si="133"/>
        <v>254</v>
      </c>
      <c r="H414" s="37">
        <f t="shared" si="133"/>
        <v>300</v>
      </c>
      <c r="I414" s="37">
        <f t="shared" si="133"/>
        <v>262.25</v>
      </c>
      <c r="J414" s="37">
        <f t="shared" si="133"/>
        <v>258</v>
      </c>
      <c r="K414" s="38">
        <f t="shared" si="133"/>
        <v>258</v>
      </c>
      <c r="L414" s="37">
        <f t="shared" si="133"/>
        <v>258</v>
      </c>
      <c r="M414" s="37">
        <f t="shared" si="133"/>
        <v>258</v>
      </c>
      <c r="N414" s="37">
        <f t="shared" si="133"/>
        <v>258</v>
      </c>
    </row>
    <row r="415" ht="37.5">
      <c r="A415" s="62"/>
      <c r="B415" s="68"/>
      <c r="C415" s="35" t="s">
        <v>13</v>
      </c>
      <c r="D415" s="39" t="s">
        <v>17</v>
      </c>
      <c r="E415" s="37">
        <f t="shared" ref="E415:E416" si="134">SUM(F415:N415)</f>
        <v>40</v>
      </c>
      <c r="F415" s="37">
        <v>40</v>
      </c>
      <c r="G415" s="37">
        <v>0</v>
      </c>
      <c r="H415" s="37">
        <v>0</v>
      </c>
      <c r="I415" s="37">
        <v>0</v>
      </c>
      <c r="J415" s="37">
        <v>0</v>
      </c>
      <c r="K415" s="38">
        <v>0</v>
      </c>
      <c r="L415" s="37">
        <v>0</v>
      </c>
      <c r="M415" s="37">
        <v>0</v>
      </c>
      <c r="N415" s="37">
        <v>0</v>
      </c>
    </row>
    <row r="416" ht="37.5">
      <c r="A416" s="62"/>
      <c r="B416" s="68"/>
      <c r="C416" s="35" t="s">
        <v>13</v>
      </c>
      <c r="D416" s="39" t="s">
        <v>23</v>
      </c>
      <c r="E416" s="37">
        <f t="shared" si="134"/>
        <v>2371.25</v>
      </c>
      <c r="F416" s="37">
        <v>265</v>
      </c>
      <c r="G416" s="37">
        <v>254</v>
      </c>
      <c r="H416" s="37">
        <v>300</v>
      </c>
      <c r="I416" s="37">
        <v>262.25</v>
      </c>
      <c r="J416" s="37">
        <v>258</v>
      </c>
      <c r="K416" s="38">
        <v>258</v>
      </c>
      <c r="L416" s="37">
        <v>258</v>
      </c>
      <c r="M416" s="37">
        <v>258</v>
      </c>
      <c r="N416" s="37">
        <v>258</v>
      </c>
    </row>
    <row r="417" ht="37.5">
      <c r="A417" s="62"/>
      <c r="B417" s="68"/>
      <c r="C417" s="35" t="s">
        <v>26</v>
      </c>
      <c r="D417" s="39"/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8">
        <v>0</v>
      </c>
      <c r="L417" s="37">
        <v>0</v>
      </c>
      <c r="M417" s="37">
        <v>0</v>
      </c>
      <c r="N417" s="37">
        <v>0</v>
      </c>
    </row>
    <row r="418" ht="56.25">
      <c r="A418" s="62"/>
      <c r="B418" s="68"/>
      <c r="C418" s="35" t="s">
        <v>33</v>
      </c>
      <c r="D418" s="39"/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8">
        <v>0</v>
      </c>
      <c r="L418" s="37">
        <v>0</v>
      </c>
      <c r="M418" s="37">
        <v>0</v>
      </c>
      <c r="N418" s="37">
        <v>0</v>
      </c>
    </row>
    <row r="419" ht="37.5">
      <c r="A419" s="62"/>
      <c r="B419" s="68"/>
      <c r="C419" s="35" t="s">
        <v>58</v>
      </c>
      <c r="D419" s="39"/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8">
        <v>0</v>
      </c>
      <c r="L419" s="37">
        <v>0</v>
      </c>
      <c r="M419" s="37">
        <v>0</v>
      </c>
      <c r="N419" s="37">
        <v>0</v>
      </c>
    </row>
    <row r="420" ht="41.25" customHeight="1">
      <c r="A420" s="62"/>
      <c r="B420" s="68"/>
      <c r="C420" s="35" t="s">
        <v>59</v>
      </c>
      <c r="D420" s="39"/>
      <c r="E420" s="37">
        <v>0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8">
        <v>0</v>
      </c>
      <c r="L420" s="37">
        <v>0</v>
      </c>
      <c r="M420" s="37">
        <v>0</v>
      </c>
      <c r="N420" s="37">
        <v>0</v>
      </c>
    </row>
    <row r="421" ht="56.25">
      <c r="A421" s="65"/>
      <c r="B421" s="69"/>
      <c r="C421" s="35" t="s">
        <v>60</v>
      </c>
      <c r="D421" s="39"/>
      <c r="E421" s="37">
        <v>0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8">
        <v>0</v>
      </c>
      <c r="L421" s="37">
        <v>0</v>
      </c>
      <c r="M421" s="37">
        <v>0</v>
      </c>
      <c r="N421" s="37">
        <v>0</v>
      </c>
    </row>
    <row r="422" ht="18.75" customHeight="1">
      <c r="A422" s="43" t="s">
        <v>116</v>
      </c>
      <c r="B422" s="67" t="s">
        <v>117</v>
      </c>
      <c r="C422" s="35" t="s">
        <v>11</v>
      </c>
      <c r="D422" s="39"/>
      <c r="E422" s="37">
        <f>E424</f>
        <v>375.39679999999998</v>
      </c>
      <c r="F422" s="37">
        <f t="shared" ref="F422:N422" si="135">F424</f>
        <v>100</v>
      </c>
      <c r="G422" s="37">
        <f t="shared" si="135"/>
        <v>100</v>
      </c>
      <c r="H422" s="37">
        <f t="shared" si="135"/>
        <v>63</v>
      </c>
      <c r="I422" s="37">
        <f t="shared" si="135"/>
        <v>62.396799999999999</v>
      </c>
      <c r="J422" s="37">
        <f t="shared" si="135"/>
        <v>50</v>
      </c>
      <c r="K422" s="38">
        <f t="shared" si="135"/>
        <v>0</v>
      </c>
      <c r="L422" s="37">
        <f t="shared" si="135"/>
        <v>0</v>
      </c>
      <c r="M422" s="37">
        <f t="shared" si="135"/>
        <v>0</v>
      </c>
      <c r="N422" s="37">
        <f t="shared" si="135"/>
        <v>0</v>
      </c>
    </row>
    <row r="423" ht="37.5">
      <c r="A423" s="50"/>
      <c r="B423" s="68"/>
      <c r="C423" s="35" t="s">
        <v>12</v>
      </c>
      <c r="D423" s="39"/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8">
        <v>0</v>
      </c>
      <c r="L423" s="37">
        <v>0</v>
      </c>
      <c r="M423" s="37">
        <v>0</v>
      </c>
      <c r="N423" s="37">
        <v>0</v>
      </c>
    </row>
    <row r="424" ht="20.25" customHeight="1">
      <c r="A424" s="50"/>
      <c r="B424" s="68"/>
      <c r="C424" s="35" t="s">
        <v>13</v>
      </c>
      <c r="D424" s="39"/>
      <c r="E424" s="37">
        <f>E425+E426</f>
        <v>375.39679999999998</v>
      </c>
      <c r="F424" s="37">
        <f t="shared" ref="F424:N424" si="136">F425+F426</f>
        <v>100</v>
      </c>
      <c r="G424" s="37">
        <f t="shared" si="136"/>
        <v>100</v>
      </c>
      <c r="H424" s="37">
        <f t="shared" si="136"/>
        <v>63</v>
      </c>
      <c r="I424" s="37">
        <f t="shared" si="136"/>
        <v>62.396799999999999</v>
      </c>
      <c r="J424" s="37">
        <f t="shared" si="136"/>
        <v>50</v>
      </c>
      <c r="K424" s="38">
        <f t="shared" si="136"/>
        <v>0</v>
      </c>
      <c r="L424" s="37">
        <f t="shared" si="136"/>
        <v>0</v>
      </c>
      <c r="M424" s="37">
        <f t="shared" si="136"/>
        <v>0</v>
      </c>
      <c r="N424" s="37">
        <f t="shared" si="136"/>
        <v>0</v>
      </c>
    </row>
    <row r="425" ht="37.5">
      <c r="A425" s="50"/>
      <c r="B425" s="68"/>
      <c r="C425" s="35" t="s">
        <v>13</v>
      </c>
      <c r="D425" s="39" t="s">
        <v>17</v>
      </c>
      <c r="E425" s="37">
        <f t="shared" ref="E425:E426" si="137">SUM(F425:N425)</f>
        <v>375.39679999999998</v>
      </c>
      <c r="F425" s="37">
        <v>100</v>
      </c>
      <c r="G425" s="37">
        <v>100</v>
      </c>
      <c r="H425" s="37">
        <v>63</v>
      </c>
      <c r="I425" s="37">
        <v>62.396799999999999</v>
      </c>
      <c r="J425" s="37">
        <v>50</v>
      </c>
      <c r="K425" s="38">
        <v>0</v>
      </c>
      <c r="L425" s="37">
        <v>0</v>
      </c>
      <c r="M425" s="37">
        <v>0</v>
      </c>
      <c r="N425" s="37">
        <v>0</v>
      </c>
    </row>
    <row r="426" ht="37.5">
      <c r="A426" s="50"/>
      <c r="B426" s="68"/>
      <c r="C426" s="35" t="s">
        <v>13</v>
      </c>
      <c r="D426" s="39" t="s">
        <v>24</v>
      </c>
      <c r="E426" s="37">
        <f t="shared" si="137"/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8">
        <v>0</v>
      </c>
      <c r="L426" s="37">
        <v>0</v>
      </c>
      <c r="M426" s="37">
        <v>0</v>
      </c>
      <c r="N426" s="37">
        <v>0</v>
      </c>
    </row>
    <row r="427" ht="37.5">
      <c r="A427" s="50"/>
      <c r="B427" s="68"/>
      <c r="C427" s="35" t="s">
        <v>26</v>
      </c>
      <c r="D427" s="39"/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8">
        <v>0</v>
      </c>
      <c r="L427" s="37">
        <v>0</v>
      </c>
      <c r="M427" s="37">
        <v>0</v>
      </c>
      <c r="N427" s="37">
        <v>0</v>
      </c>
    </row>
    <row r="428" ht="56.25">
      <c r="A428" s="50"/>
      <c r="B428" s="68"/>
      <c r="C428" s="35" t="s">
        <v>33</v>
      </c>
      <c r="D428" s="39"/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8">
        <v>0</v>
      </c>
      <c r="L428" s="37">
        <v>0</v>
      </c>
      <c r="M428" s="37">
        <v>0</v>
      </c>
      <c r="N428" s="37">
        <v>0</v>
      </c>
    </row>
    <row r="429" ht="37.5">
      <c r="A429" s="50"/>
      <c r="B429" s="68"/>
      <c r="C429" s="35" t="s">
        <v>58</v>
      </c>
      <c r="D429" s="39"/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8">
        <v>0</v>
      </c>
      <c r="L429" s="37">
        <v>0</v>
      </c>
      <c r="M429" s="37">
        <v>0</v>
      </c>
      <c r="N429" s="37">
        <v>0</v>
      </c>
    </row>
    <row r="430" ht="41.25" customHeight="1">
      <c r="A430" s="50"/>
      <c r="B430" s="68"/>
      <c r="C430" s="35" t="s">
        <v>59</v>
      </c>
      <c r="D430" s="39"/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8">
        <v>0</v>
      </c>
      <c r="L430" s="37">
        <v>0</v>
      </c>
      <c r="M430" s="37">
        <v>0</v>
      </c>
      <c r="N430" s="37">
        <v>0</v>
      </c>
    </row>
    <row r="431" ht="56.25">
      <c r="A431" s="51"/>
      <c r="B431" s="69"/>
      <c r="C431" s="35" t="s">
        <v>60</v>
      </c>
      <c r="D431" s="39"/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8">
        <v>0</v>
      </c>
      <c r="L431" s="37">
        <v>0</v>
      </c>
      <c r="M431" s="37">
        <v>0</v>
      </c>
      <c r="N431" s="37">
        <v>0</v>
      </c>
    </row>
    <row r="432" ht="18.75" customHeight="1">
      <c r="A432" s="61" t="s">
        <v>118</v>
      </c>
      <c r="B432" s="67" t="s">
        <v>119</v>
      </c>
      <c r="C432" s="35" t="s">
        <v>11</v>
      </c>
      <c r="D432" s="39"/>
      <c r="E432" s="37">
        <f>E434</f>
        <v>8817.6075999999994</v>
      </c>
      <c r="F432" s="37">
        <f t="shared" ref="F432:N432" si="138">F434</f>
        <v>1403.0988</v>
      </c>
      <c r="G432" s="37">
        <f t="shared" si="138"/>
        <v>1493.7173299999999</v>
      </c>
      <c r="H432" s="37">
        <f t="shared" si="138"/>
        <v>4526.4984399999994</v>
      </c>
      <c r="I432" s="37">
        <f t="shared" si="138"/>
        <v>794.29303000000004</v>
      </c>
      <c r="J432" s="37">
        <f t="shared" si="138"/>
        <v>600</v>
      </c>
      <c r="K432" s="38">
        <f t="shared" si="138"/>
        <v>0</v>
      </c>
      <c r="L432" s="37">
        <f t="shared" si="138"/>
        <v>0</v>
      </c>
      <c r="M432" s="37">
        <f t="shared" si="138"/>
        <v>0</v>
      </c>
      <c r="N432" s="37">
        <f t="shared" si="138"/>
        <v>0</v>
      </c>
    </row>
    <row r="433" ht="37.5">
      <c r="A433" s="62"/>
      <c r="B433" s="68"/>
      <c r="C433" s="35" t="s">
        <v>12</v>
      </c>
      <c r="D433" s="39"/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8">
        <v>0</v>
      </c>
      <c r="L433" s="37">
        <v>0</v>
      </c>
      <c r="M433" s="37">
        <v>0</v>
      </c>
      <c r="N433" s="37">
        <v>0</v>
      </c>
    </row>
    <row r="434" ht="20.25" customHeight="1">
      <c r="A434" s="62"/>
      <c r="B434" s="68"/>
      <c r="C434" s="35" t="s">
        <v>13</v>
      </c>
      <c r="D434" s="39"/>
      <c r="E434" s="37">
        <f>E435+E436</f>
        <v>8817.6075999999994</v>
      </c>
      <c r="F434" s="37">
        <f t="shared" ref="F434:N434" si="139">F435+F436</f>
        <v>1403.0988</v>
      </c>
      <c r="G434" s="37">
        <f t="shared" si="139"/>
        <v>1493.7173299999999</v>
      </c>
      <c r="H434" s="37">
        <f t="shared" si="139"/>
        <v>4526.4984399999994</v>
      </c>
      <c r="I434" s="37">
        <f t="shared" si="139"/>
        <v>794.29303000000004</v>
      </c>
      <c r="J434" s="37">
        <f t="shared" si="139"/>
        <v>600</v>
      </c>
      <c r="K434" s="38">
        <f t="shared" si="139"/>
        <v>0</v>
      </c>
      <c r="L434" s="37">
        <f t="shared" si="139"/>
        <v>0</v>
      </c>
      <c r="M434" s="37">
        <f t="shared" si="139"/>
        <v>0</v>
      </c>
      <c r="N434" s="37">
        <f t="shared" si="139"/>
        <v>0</v>
      </c>
    </row>
    <row r="435" ht="37.5">
      <c r="A435" s="62"/>
      <c r="B435" s="68"/>
      <c r="C435" s="35" t="s">
        <v>13</v>
      </c>
      <c r="D435" s="39" t="s">
        <v>18</v>
      </c>
      <c r="E435" s="37">
        <f t="shared" ref="E435:E436" si="140">SUM(F435:N435)</f>
        <v>5208.4075999999995</v>
      </c>
      <c r="F435" s="37">
        <v>696.59879999999998</v>
      </c>
      <c r="G435" s="37">
        <v>493.71733</v>
      </c>
      <c r="H435" s="37">
        <v>3526.4984399999998</v>
      </c>
      <c r="I435" s="37">
        <v>491.59303</v>
      </c>
      <c r="J435" s="37">
        <v>0</v>
      </c>
      <c r="K435" s="38">
        <v>0</v>
      </c>
      <c r="L435" s="37">
        <v>0</v>
      </c>
      <c r="M435" s="37">
        <v>0</v>
      </c>
      <c r="N435" s="37">
        <v>0</v>
      </c>
    </row>
    <row r="436" ht="37.5">
      <c r="A436" s="62"/>
      <c r="B436" s="68"/>
      <c r="C436" s="35" t="s">
        <v>13</v>
      </c>
      <c r="D436" s="73" t="s">
        <v>19</v>
      </c>
      <c r="E436" s="37">
        <f t="shared" si="140"/>
        <v>3609.1999999999998</v>
      </c>
      <c r="F436" s="37">
        <v>706.5</v>
      </c>
      <c r="G436" s="37">
        <v>1000</v>
      </c>
      <c r="H436" s="37">
        <v>1000</v>
      </c>
      <c r="I436" s="37">
        <v>302.69999999999999</v>
      </c>
      <c r="J436" s="37">
        <v>600</v>
      </c>
      <c r="K436" s="38">
        <v>0</v>
      </c>
      <c r="L436" s="37">
        <v>0</v>
      </c>
      <c r="M436" s="37">
        <v>0</v>
      </c>
      <c r="N436" s="37">
        <v>0</v>
      </c>
    </row>
    <row r="437" ht="37.5">
      <c r="A437" s="62"/>
      <c r="B437" s="68"/>
      <c r="C437" s="35" t="s">
        <v>26</v>
      </c>
      <c r="D437" s="73"/>
      <c r="E437" s="37">
        <v>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8">
        <v>0</v>
      </c>
      <c r="L437" s="37">
        <v>0</v>
      </c>
      <c r="M437" s="37">
        <v>0</v>
      </c>
      <c r="N437" s="37">
        <v>0</v>
      </c>
    </row>
    <row r="438" ht="56.25">
      <c r="A438" s="62"/>
      <c r="B438" s="68"/>
      <c r="C438" s="35" t="s">
        <v>33</v>
      </c>
      <c r="D438" s="73"/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8">
        <v>0</v>
      </c>
      <c r="L438" s="37">
        <v>0</v>
      </c>
      <c r="M438" s="37">
        <v>0</v>
      </c>
      <c r="N438" s="37">
        <v>0</v>
      </c>
    </row>
    <row r="439" ht="37.5">
      <c r="A439" s="62"/>
      <c r="B439" s="68"/>
      <c r="C439" s="35" t="s">
        <v>58</v>
      </c>
      <c r="D439" s="73"/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8">
        <v>0</v>
      </c>
      <c r="L439" s="37">
        <v>0</v>
      </c>
      <c r="M439" s="37">
        <v>0</v>
      </c>
      <c r="N439" s="37">
        <v>0</v>
      </c>
    </row>
    <row r="440" ht="37.5">
      <c r="A440" s="62"/>
      <c r="B440" s="68"/>
      <c r="C440" s="35" t="s">
        <v>59</v>
      </c>
      <c r="D440" s="73"/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8">
        <v>0</v>
      </c>
      <c r="L440" s="37">
        <v>0</v>
      </c>
      <c r="M440" s="37">
        <v>0</v>
      </c>
      <c r="N440" s="37">
        <v>0</v>
      </c>
    </row>
    <row r="441" ht="56.25">
      <c r="A441" s="65"/>
      <c r="B441" s="69"/>
      <c r="C441" s="35" t="s">
        <v>60</v>
      </c>
      <c r="D441" s="73"/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8">
        <v>0</v>
      </c>
      <c r="L441" s="37">
        <v>0</v>
      </c>
      <c r="M441" s="37">
        <v>0</v>
      </c>
      <c r="N441" s="37">
        <v>0</v>
      </c>
    </row>
    <row r="442" ht="18.75" customHeight="1">
      <c r="A442" s="61" t="s">
        <v>120</v>
      </c>
      <c r="B442" s="44" t="s">
        <v>121</v>
      </c>
      <c r="C442" s="35" t="s">
        <v>11</v>
      </c>
      <c r="D442" s="36"/>
      <c r="E442" s="37">
        <f>F442+G442+H442+I442+J442+K442+L442+M442+N442</f>
        <v>28961.432000000001</v>
      </c>
      <c r="F442" s="37">
        <f>F445+F447</f>
        <v>2813.8000000000002</v>
      </c>
      <c r="G442" s="37">
        <f>G445+G447</f>
        <v>3670</v>
      </c>
      <c r="H442" s="37">
        <f>H445+H447</f>
        <v>3152.6320000000001</v>
      </c>
      <c r="I442" s="37">
        <f>I445+I447</f>
        <v>5045</v>
      </c>
      <c r="J442" s="37">
        <v>2500</v>
      </c>
      <c r="K442" s="38">
        <f>K446+K447</f>
        <v>3750</v>
      </c>
      <c r="L442" s="37">
        <f>L446+L447</f>
        <v>3330</v>
      </c>
      <c r="M442" s="37">
        <f>M446+M447</f>
        <v>2350</v>
      </c>
      <c r="N442" s="37">
        <f>N446+N447</f>
        <v>2350</v>
      </c>
    </row>
    <row r="443" ht="37.5">
      <c r="A443" s="62"/>
      <c r="B443" s="63"/>
      <c r="C443" s="35" t="s">
        <v>12</v>
      </c>
      <c r="D443" s="36"/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8">
        <v>0</v>
      </c>
      <c r="L443" s="37">
        <v>0</v>
      </c>
      <c r="M443" s="37">
        <v>0</v>
      </c>
      <c r="N443" s="37">
        <v>0</v>
      </c>
    </row>
    <row r="444" ht="37.5">
      <c r="A444" s="62"/>
      <c r="B444" s="63"/>
      <c r="C444" s="35" t="s">
        <v>13</v>
      </c>
      <c r="D444" s="36"/>
      <c r="E444" s="37">
        <f>E445+E446</f>
        <v>28178.799999999999</v>
      </c>
      <c r="F444" s="37">
        <f t="shared" ref="F444:N444" si="141">F445+F446</f>
        <v>2608.8000000000002</v>
      </c>
      <c r="G444" s="37">
        <f t="shared" si="141"/>
        <v>3200</v>
      </c>
      <c r="H444" s="37">
        <f t="shared" si="141"/>
        <v>3090</v>
      </c>
      <c r="I444" s="37">
        <f t="shared" si="141"/>
        <v>5000</v>
      </c>
      <c r="J444" s="37">
        <v>2500</v>
      </c>
      <c r="K444" s="38">
        <f t="shared" si="141"/>
        <v>3750</v>
      </c>
      <c r="L444" s="37">
        <f t="shared" si="141"/>
        <v>3330</v>
      </c>
      <c r="M444" s="37">
        <f t="shared" si="141"/>
        <v>2350</v>
      </c>
      <c r="N444" s="37">
        <f t="shared" si="141"/>
        <v>2350</v>
      </c>
    </row>
    <row r="445" ht="37.5">
      <c r="A445" s="62"/>
      <c r="B445" s="63"/>
      <c r="C445" s="35" t="s">
        <v>13</v>
      </c>
      <c r="D445" s="39" t="s">
        <v>21</v>
      </c>
      <c r="E445" s="37">
        <f>SUM(F445:N445)</f>
        <v>13898.799999999999</v>
      </c>
      <c r="F445" s="37">
        <f>F454+F463+F472</f>
        <v>2608.8000000000002</v>
      </c>
      <c r="G445" s="37">
        <f>G454+G463+G472</f>
        <v>3200</v>
      </c>
      <c r="H445" s="37">
        <f>H454+H463+H472</f>
        <v>3090</v>
      </c>
      <c r="I445" s="37">
        <f>I454+I463+I472</f>
        <v>5000</v>
      </c>
      <c r="J445" s="37">
        <v>0</v>
      </c>
      <c r="K445" s="38">
        <v>0</v>
      </c>
      <c r="L445" s="37">
        <v>0</v>
      </c>
      <c r="M445" s="37">
        <v>0</v>
      </c>
      <c r="N445" s="37">
        <v>0</v>
      </c>
    </row>
    <row r="446" ht="37.5">
      <c r="A446" s="62"/>
      <c r="B446" s="63"/>
      <c r="C446" s="35" t="s">
        <v>13</v>
      </c>
      <c r="D446" s="39" t="s">
        <v>23</v>
      </c>
      <c r="E446" s="37">
        <f>F446+G446+H446+I446+J446+K446+L446+M446+N446</f>
        <v>14280</v>
      </c>
      <c r="F446" s="37">
        <v>0</v>
      </c>
      <c r="G446" s="37">
        <v>0</v>
      </c>
      <c r="H446" s="37">
        <v>0</v>
      </c>
      <c r="I446" s="37">
        <v>0</v>
      </c>
      <c r="J446" s="37">
        <v>2500</v>
      </c>
      <c r="K446" s="38">
        <f>K455+K464</f>
        <v>3750</v>
      </c>
      <c r="L446" s="37">
        <f t="shared" ref="L446:N446" si="142">L455+L464</f>
        <v>3330</v>
      </c>
      <c r="M446" s="37">
        <f t="shared" si="142"/>
        <v>2350</v>
      </c>
      <c r="N446" s="37">
        <f t="shared" si="142"/>
        <v>2350</v>
      </c>
    </row>
    <row r="447" ht="37.5">
      <c r="A447" s="62"/>
      <c r="B447" s="63"/>
      <c r="C447" s="35" t="s">
        <v>26</v>
      </c>
      <c r="D447" s="39"/>
      <c r="E447" s="37">
        <f>SUM(F447:N447)</f>
        <v>782.63199999999995</v>
      </c>
      <c r="F447" s="37">
        <f>F456+F465</f>
        <v>205</v>
      </c>
      <c r="G447" s="37">
        <f t="shared" ref="G447:N447" si="143">G456+G465</f>
        <v>470</v>
      </c>
      <c r="H447" s="37">
        <f t="shared" si="143"/>
        <v>62.631999999999998</v>
      </c>
      <c r="I447" s="37">
        <f t="shared" si="143"/>
        <v>45</v>
      </c>
      <c r="J447" s="37">
        <v>0</v>
      </c>
      <c r="K447" s="38">
        <f t="shared" si="143"/>
        <v>0</v>
      </c>
      <c r="L447" s="37">
        <f t="shared" si="143"/>
        <v>0</v>
      </c>
      <c r="M447" s="37">
        <f t="shared" si="143"/>
        <v>0</v>
      </c>
      <c r="N447" s="37">
        <f t="shared" si="143"/>
        <v>0</v>
      </c>
    </row>
    <row r="448" ht="40.5" customHeight="1">
      <c r="A448" s="62"/>
      <c r="B448" s="63"/>
      <c r="C448" s="35" t="s">
        <v>33</v>
      </c>
      <c r="D448" s="39"/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8">
        <v>0</v>
      </c>
      <c r="L448" s="37">
        <v>0</v>
      </c>
      <c r="M448" s="37">
        <v>0</v>
      </c>
      <c r="N448" s="37">
        <v>0</v>
      </c>
    </row>
    <row r="449" ht="37.5">
      <c r="A449" s="62"/>
      <c r="B449" s="63"/>
      <c r="C449" s="35" t="s">
        <v>58</v>
      </c>
      <c r="D449" s="39"/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8">
        <v>0</v>
      </c>
      <c r="L449" s="37">
        <v>0</v>
      </c>
      <c r="M449" s="37">
        <v>0</v>
      </c>
      <c r="N449" s="37">
        <v>0</v>
      </c>
    </row>
    <row r="450" ht="37.5">
      <c r="A450" s="62"/>
      <c r="B450" s="63"/>
      <c r="C450" s="35" t="s">
        <v>59</v>
      </c>
      <c r="D450" s="39"/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8">
        <v>0</v>
      </c>
      <c r="L450" s="37">
        <v>0</v>
      </c>
      <c r="M450" s="37">
        <v>0</v>
      </c>
      <c r="N450" s="37">
        <v>0</v>
      </c>
    </row>
    <row r="451" ht="56.25">
      <c r="A451" s="65"/>
      <c r="B451" s="66"/>
      <c r="C451" s="35" t="s">
        <v>60</v>
      </c>
      <c r="D451" s="39"/>
      <c r="E451" s="37">
        <v>0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8">
        <v>0</v>
      </c>
      <c r="L451" s="37">
        <v>0</v>
      </c>
      <c r="M451" s="37">
        <v>0</v>
      </c>
      <c r="N451" s="37">
        <v>0</v>
      </c>
    </row>
    <row r="452" ht="20.25" customHeight="1">
      <c r="A452" s="43" t="s">
        <v>122</v>
      </c>
      <c r="B452" s="44" t="s">
        <v>123</v>
      </c>
      <c r="C452" s="35" t="s">
        <v>11</v>
      </c>
      <c r="D452" s="36"/>
      <c r="E452" s="37">
        <f>E454+E456</f>
        <v>9746.4740000000002</v>
      </c>
      <c r="F452" s="37">
        <f>F454+F456</f>
        <v>1763.8</v>
      </c>
      <c r="G452" s="37">
        <f>G454+G456</f>
        <v>2400</v>
      </c>
      <c r="H452" s="37">
        <f>H454+H456</f>
        <v>1900</v>
      </c>
      <c r="I452" s="37">
        <f>I454+I456</f>
        <v>3682.674</v>
      </c>
      <c r="J452" s="37">
        <v>1290</v>
      </c>
      <c r="K452" s="38">
        <f>K455</f>
        <v>2350</v>
      </c>
      <c r="L452" s="37">
        <f>L455</f>
        <v>2350</v>
      </c>
      <c r="M452" s="37">
        <f>M455</f>
        <v>2350</v>
      </c>
      <c r="N452" s="37">
        <f>N455</f>
        <v>2350</v>
      </c>
    </row>
    <row r="453" ht="37.5">
      <c r="A453" s="50"/>
      <c r="B453" s="63"/>
      <c r="C453" s="35" t="s">
        <v>12</v>
      </c>
      <c r="D453" s="36"/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8">
        <v>0</v>
      </c>
      <c r="L453" s="37">
        <v>0</v>
      </c>
      <c r="M453" s="37">
        <v>0</v>
      </c>
      <c r="N453" s="37">
        <v>0</v>
      </c>
    </row>
    <row r="454" ht="37.5">
      <c r="A454" s="50"/>
      <c r="B454" s="63"/>
      <c r="C454" s="35" t="s">
        <v>13</v>
      </c>
      <c r="D454" s="39" t="s">
        <v>21</v>
      </c>
      <c r="E454" s="37">
        <f t="shared" ref="E454:E456" si="144">SUM(F454:N454)</f>
        <v>9241.4740000000002</v>
      </c>
      <c r="F454" s="37">
        <v>1558.8</v>
      </c>
      <c r="G454" s="37">
        <v>2100</v>
      </c>
      <c r="H454" s="37">
        <v>1900</v>
      </c>
      <c r="I454" s="37">
        <v>3682.674</v>
      </c>
      <c r="J454" s="37">
        <v>0</v>
      </c>
      <c r="K454" s="38">
        <v>0</v>
      </c>
      <c r="L454" s="37">
        <v>0</v>
      </c>
      <c r="M454" s="37">
        <v>0</v>
      </c>
      <c r="N454" s="37">
        <v>0</v>
      </c>
    </row>
    <row r="455" ht="37.5">
      <c r="A455" s="50"/>
      <c r="B455" s="63"/>
      <c r="C455" s="35" t="s">
        <v>13</v>
      </c>
      <c r="D455" s="39" t="s">
        <v>23</v>
      </c>
      <c r="E455" s="37">
        <f t="shared" si="144"/>
        <v>10690</v>
      </c>
      <c r="F455" s="37">
        <v>0</v>
      </c>
      <c r="G455" s="37">
        <v>0</v>
      </c>
      <c r="H455" s="37">
        <v>0</v>
      </c>
      <c r="I455" s="37">
        <v>0</v>
      </c>
      <c r="J455" s="37">
        <v>1290</v>
      </c>
      <c r="K455" s="38">
        <v>2350</v>
      </c>
      <c r="L455" s="37">
        <v>2350</v>
      </c>
      <c r="M455" s="37">
        <v>2350</v>
      </c>
      <c r="N455" s="37">
        <v>2350</v>
      </c>
    </row>
    <row r="456" ht="37.5">
      <c r="A456" s="50"/>
      <c r="B456" s="63"/>
      <c r="C456" s="35" t="s">
        <v>26</v>
      </c>
      <c r="D456" s="39"/>
      <c r="E456" s="37">
        <f t="shared" si="144"/>
        <v>505</v>
      </c>
      <c r="F456" s="37">
        <v>205</v>
      </c>
      <c r="G456" s="37">
        <v>300</v>
      </c>
      <c r="H456" s="37">
        <v>0</v>
      </c>
      <c r="I456" s="37">
        <v>0</v>
      </c>
      <c r="J456" s="37">
        <v>0</v>
      </c>
      <c r="K456" s="38">
        <v>0</v>
      </c>
      <c r="L456" s="37">
        <v>0</v>
      </c>
      <c r="M456" s="37">
        <v>0</v>
      </c>
      <c r="N456" s="37">
        <v>0</v>
      </c>
    </row>
    <row r="457" ht="40.5" customHeight="1">
      <c r="A457" s="50"/>
      <c r="B457" s="63"/>
      <c r="C457" s="35" t="s">
        <v>33</v>
      </c>
      <c r="D457" s="39"/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8">
        <v>0</v>
      </c>
      <c r="L457" s="37">
        <v>0</v>
      </c>
      <c r="M457" s="37">
        <v>0</v>
      </c>
      <c r="N457" s="37">
        <v>0</v>
      </c>
    </row>
    <row r="458" ht="37.5">
      <c r="A458" s="50"/>
      <c r="B458" s="63"/>
      <c r="C458" s="35" t="s">
        <v>58</v>
      </c>
      <c r="D458" s="39"/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8">
        <v>0</v>
      </c>
      <c r="L458" s="37">
        <v>0</v>
      </c>
      <c r="M458" s="37">
        <v>0</v>
      </c>
      <c r="N458" s="37">
        <v>0</v>
      </c>
    </row>
    <row r="459" ht="37.5">
      <c r="A459" s="50"/>
      <c r="B459" s="63"/>
      <c r="C459" s="35" t="s">
        <v>59</v>
      </c>
      <c r="D459" s="39"/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8">
        <v>0</v>
      </c>
      <c r="L459" s="37">
        <v>0</v>
      </c>
      <c r="M459" s="37">
        <v>0</v>
      </c>
      <c r="N459" s="37">
        <v>0</v>
      </c>
    </row>
    <row r="460" ht="56.25">
      <c r="A460" s="51"/>
      <c r="B460" s="66"/>
      <c r="C460" s="35" t="s">
        <v>60</v>
      </c>
      <c r="D460" s="39"/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8">
        <v>0</v>
      </c>
      <c r="L460" s="37">
        <v>0</v>
      </c>
      <c r="M460" s="37">
        <v>0</v>
      </c>
      <c r="N460" s="37">
        <v>0</v>
      </c>
    </row>
    <row r="461" ht="18.75" customHeight="1">
      <c r="A461" s="71" t="s">
        <v>124</v>
      </c>
      <c r="B461" s="44" t="s">
        <v>125</v>
      </c>
      <c r="C461" s="35" t="s">
        <v>11</v>
      </c>
      <c r="D461" s="39"/>
      <c r="E461" s="37">
        <f>E463+E465</f>
        <v>4884.9579999999996</v>
      </c>
      <c r="F461" s="37">
        <f>F463+F465</f>
        <v>1000</v>
      </c>
      <c r="G461" s="37">
        <f>G463+G465</f>
        <v>1270</v>
      </c>
      <c r="H461" s="37">
        <f>H463+H465</f>
        <v>1252.6320000000001</v>
      </c>
      <c r="I461" s="37">
        <f>I463+I465</f>
        <v>1362.326</v>
      </c>
      <c r="J461" s="37">
        <v>1210</v>
      </c>
      <c r="K461" s="38">
        <f>K464+K465</f>
        <v>1400</v>
      </c>
      <c r="L461" s="37">
        <f>L464+L465</f>
        <v>980</v>
      </c>
      <c r="M461" s="37">
        <f>M464+M465</f>
        <v>0</v>
      </c>
      <c r="N461" s="37">
        <f>N464+N465</f>
        <v>0</v>
      </c>
    </row>
    <row r="462" ht="37.5">
      <c r="A462" s="72"/>
      <c r="B462" s="63"/>
      <c r="C462" s="35" t="s">
        <v>12</v>
      </c>
      <c r="D462" s="39"/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8">
        <v>0</v>
      </c>
      <c r="L462" s="37">
        <v>0</v>
      </c>
      <c r="M462" s="37">
        <v>0</v>
      </c>
      <c r="N462" s="37">
        <v>0</v>
      </c>
    </row>
    <row r="463" ht="37.5">
      <c r="A463" s="72"/>
      <c r="B463" s="63"/>
      <c r="C463" s="35" t="s">
        <v>13</v>
      </c>
      <c r="D463" s="39" t="s">
        <v>21</v>
      </c>
      <c r="E463" s="37">
        <f t="shared" ref="E463:E465" si="145">SUM(F463:N463)</f>
        <v>4607.326</v>
      </c>
      <c r="F463" s="37">
        <v>1000</v>
      </c>
      <c r="G463" s="37">
        <v>1100</v>
      </c>
      <c r="H463" s="37">
        <v>1190</v>
      </c>
      <c r="I463" s="37">
        <v>1317.326</v>
      </c>
      <c r="J463" s="37">
        <v>0</v>
      </c>
      <c r="K463" s="38">
        <v>0</v>
      </c>
      <c r="L463" s="37">
        <v>0</v>
      </c>
      <c r="M463" s="37">
        <v>0</v>
      </c>
      <c r="N463" s="37">
        <v>0</v>
      </c>
    </row>
    <row r="464" ht="37.5">
      <c r="A464" s="72"/>
      <c r="B464" s="63"/>
      <c r="C464" s="35" t="s">
        <v>13</v>
      </c>
      <c r="D464" s="39" t="s">
        <v>23</v>
      </c>
      <c r="E464" s="37">
        <f t="shared" si="145"/>
        <v>3590</v>
      </c>
      <c r="F464" s="37">
        <v>0</v>
      </c>
      <c r="G464" s="37">
        <v>0</v>
      </c>
      <c r="H464" s="37">
        <v>0</v>
      </c>
      <c r="I464" s="37">
        <v>0</v>
      </c>
      <c r="J464" s="37">
        <v>1210</v>
      </c>
      <c r="K464" s="38">
        <v>1400</v>
      </c>
      <c r="L464" s="37">
        <v>980</v>
      </c>
      <c r="M464" s="37">
        <v>0</v>
      </c>
      <c r="N464" s="37">
        <v>0</v>
      </c>
    </row>
    <row r="465" ht="37.5">
      <c r="A465" s="72"/>
      <c r="B465" s="63"/>
      <c r="C465" s="35" t="s">
        <v>26</v>
      </c>
      <c r="D465" s="39"/>
      <c r="E465" s="37">
        <f t="shared" si="145"/>
        <v>277.63200000000001</v>
      </c>
      <c r="F465" s="37">
        <v>0</v>
      </c>
      <c r="G465" s="37">
        <v>170</v>
      </c>
      <c r="H465" s="37">
        <v>62.631999999999998</v>
      </c>
      <c r="I465" s="37">
        <v>45</v>
      </c>
      <c r="J465" s="37">
        <v>0</v>
      </c>
      <c r="K465" s="38">
        <v>0</v>
      </c>
      <c r="L465" s="37">
        <v>0</v>
      </c>
      <c r="M465" s="37">
        <v>0</v>
      </c>
      <c r="N465" s="37">
        <v>0</v>
      </c>
    </row>
    <row r="466" ht="41.25" customHeight="1">
      <c r="A466" s="72"/>
      <c r="B466" s="63"/>
      <c r="C466" s="35" t="s">
        <v>33</v>
      </c>
      <c r="D466" s="39"/>
      <c r="E466" s="37">
        <v>0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8">
        <v>0</v>
      </c>
      <c r="L466" s="37">
        <v>0</v>
      </c>
      <c r="M466" s="37">
        <v>0</v>
      </c>
      <c r="N466" s="37">
        <v>0</v>
      </c>
    </row>
    <row r="467" ht="37.5">
      <c r="A467" s="72"/>
      <c r="B467" s="63"/>
      <c r="C467" s="35" t="s">
        <v>58</v>
      </c>
      <c r="D467" s="39"/>
      <c r="E467" s="37">
        <v>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8">
        <v>0</v>
      </c>
      <c r="L467" s="37">
        <v>0</v>
      </c>
      <c r="M467" s="37">
        <v>0</v>
      </c>
      <c r="N467" s="37">
        <v>0</v>
      </c>
    </row>
    <row r="468" ht="37.5">
      <c r="A468" s="72"/>
      <c r="B468" s="63"/>
      <c r="C468" s="35" t="s">
        <v>59</v>
      </c>
      <c r="D468" s="39"/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8">
        <v>0</v>
      </c>
      <c r="L468" s="37">
        <v>0</v>
      </c>
      <c r="M468" s="37">
        <v>0</v>
      </c>
      <c r="N468" s="37">
        <v>0</v>
      </c>
    </row>
    <row r="469" ht="56.25">
      <c r="A469" s="74"/>
      <c r="B469" s="66"/>
      <c r="C469" s="35" t="s">
        <v>60</v>
      </c>
      <c r="D469" s="39"/>
      <c r="E469" s="37">
        <v>0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8">
        <v>0</v>
      </c>
      <c r="L469" s="37">
        <v>0</v>
      </c>
      <c r="M469" s="37">
        <v>0</v>
      </c>
      <c r="N469" s="37">
        <v>0</v>
      </c>
    </row>
    <row r="470" ht="20.25" customHeight="1">
      <c r="A470" s="71" t="s">
        <v>126</v>
      </c>
      <c r="B470" s="67" t="s">
        <v>127</v>
      </c>
      <c r="C470" s="35" t="s">
        <v>11</v>
      </c>
      <c r="D470" s="39"/>
      <c r="E470" s="37">
        <f>E472</f>
        <v>50</v>
      </c>
      <c r="F470" s="37">
        <f t="shared" ref="F470:N470" si="146">F472</f>
        <v>50</v>
      </c>
      <c r="G470" s="37">
        <f t="shared" si="146"/>
        <v>0</v>
      </c>
      <c r="H470" s="37">
        <f t="shared" si="146"/>
        <v>0</v>
      </c>
      <c r="I470" s="37">
        <f t="shared" si="146"/>
        <v>0</v>
      </c>
      <c r="J470" s="37">
        <v>0</v>
      </c>
      <c r="K470" s="38">
        <f t="shared" si="146"/>
        <v>0</v>
      </c>
      <c r="L470" s="37">
        <f t="shared" si="146"/>
        <v>0</v>
      </c>
      <c r="M470" s="37">
        <f t="shared" si="146"/>
        <v>0</v>
      </c>
      <c r="N470" s="37">
        <f t="shared" si="146"/>
        <v>0</v>
      </c>
    </row>
    <row r="471" ht="20.25" customHeight="1">
      <c r="A471" s="72"/>
      <c r="B471" s="68"/>
      <c r="C471" s="35" t="s">
        <v>12</v>
      </c>
      <c r="D471" s="39"/>
      <c r="E471" s="37">
        <v>0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8">
        <v>0</v>
      </c>
      <c r="L471" s="37">
        <v>0</v>
      </c>
      <c r="M471" s="37">
        <v>0</v>
      </c>
      <c r="N471" s="37">
        <v>0</v>
      </c>
    </row>
    <row r="472" ht="20.25" customHeight="1">
      <c r="A472" s="72"/>
      <c r="B472" s="68"/>
      <c r="C472" s="35" t="s">
        <v>13</v>
      </c>
      <c r="D472" s="39" t="s">
        <v>21</v>
      </c>
      <c r="E472" s="37">
        <f>SUM(F472:N472)</f>
        <v>50</v>
      </c>
      <c r="F472" s="37">
        <v>50</v>
      </c>
      <c r="G472" s="37">
        <v>0</v>
      </c>
      <c r="H472" s="37">
        <v>0</v>
      </c>
      <c r="I472" s="37">
        <v>0</v>
      </c>
      <c r="J472" s="37">
        <v>0</v>
      </c>
      <c r="K472" s="38">
        <v>0</v>
      </c>
      <c r="L472" s="37">
        <v>0</v>
      </c>
      <c r="M472" s="37">
        <v>0</v>
      </c>
      <c r="N472" s="37">
        <v>0</v>
      </c>
    </row>
    <row r="473" ht="20.25" customHeight="1">
      <c r="A473" s="72"/>
      <c r="B473" s="68"/>
      <c r="C473" s="35" t="s">
        <v>26</v>
      </c>
      <c r="D473" s="39"/>
      <c r="E473" s="37">
        <v>0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8">
        <v>0</v>
      </c>
      <c r="L473" s="37">
        <v>0</v>
      </c>
      <c r="M473" s="37">
        <v>0</v>
      </c>
      <c r="N473" s="37">
        <v>0</v>
      </c>
    </row>
    <row r="474" ht="20.25" customHeight="1">
      <c r="A474" s="72"/>
      <c r="B474" s="68"/>
      <c r="C474" s="35" t="s">
        <v>33</v>
      </c>
      <c r="D474" s="39"/>
      <c r="E474" s="37">
        <v>0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8">
        <v>0</v>
      </c>
      <c r="L474" s="37">
        <v>0</v>
      </c>
      <c r="M474" s="37">
        <v>0</v>
      </c>
      <c r="N474" s="37">
        <v>0</v>
      </c>
    </row>
    <row r="475" ht="20.25" customHeight="1">
      <c r="A475" s="72"/>
      <c r="B475" s="68"/>
      <c r="C475" s="35" t="s">
        <v>58</v>
      </c>
      <c r="D475" s="39"/>
      <c r="E475" s="37">
        <v>0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8">
        <v>0</v>
      </c>
      <c r="L475" s="37">
        <v>0</v>
      </c>
      <c r="M475" s="37">
        <v>0</v>
      </c>
      <c r="N475" s="37">
        <v>0</v>
      </c>
    </row>
    <row r="476" ht="20.25" customHeight="1">
      <c r="A476" s="72"/>
      <c r="B476" s="68"/>
      <c r="C476" s="35" t="s">
        <v>59</v>
      </c>
      <c r="D476" s="39"/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8">
        <v>0</v>
      </c>
      <c r="L476" s="37">
        <v>0</v>
      </c>
      <c r="M476" s="37">
        <v>0</v>
      </c>
      <c r="N476" s="37">
        <v>0</v>
      </c>
    </row>
    <row r="477" ht="20.25" customHeight="1">
      <c r="A477" s="74"/>
      <c r="B477" s="69"/>
      <c r="C477" s="35" t="s">
        <v>60</v>
      </c>
      <c r="D477" s="39"/>
      <c r="E477" s="37">
        <v>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8">
        <v>0</v>
      </c>
      <c r="L477" s="37">
        <v>0</v>
      </c>
      <c r="M477" s="37">
        <v>0</v>
      </c>
      <c r="N477" s="37">
        <v>0</v>
      </c>
      <c r="O477" s="6" t="s">
        <v>128</v>
      </c>
    </row>
  </sheetData>
  <mergeCells count="103">
    <mergeCell ref="A1:C1"/>
    <mergeCell ref="M1:N1"/>
    <mergeCell ref="M2:N2"/>
    <mergeCell ref="A3:N3"/>
    <mergeCell ref="A4:N4"/>
    <mergeCell ref="A5:A6"/>
    <mergeCell ref="B5:B6"/>
    <mergeCell ref="C5:C6"/>
    <mergeCell ref="E5:N5"/>
    <mergeCell ref="A8:A27"/>
    <mergeCell ref="B8:B27"/>
    <mergeCell ref="A28:A35"/>
    <mergeCell ref="B28:B35"/>
    <mergeCell ref="A36:A43"/>
    <mergeCell ref="B36:B43"/>
    <mergeCell ref="A44:A57"/>
    <mergeCell ref="B44:B57"/>
    <mergeCell ref="A58:A65"/>
    <mergeCell ref="B58:B65"/>
    <mergeCell ref="A66:A75"/>
    <mergeCell ref="B66:B75"/>
    <mergeCell ref="A76:A83"/>
    <mergeCell ref="B76:B83"/>
    <mergeCell ref="A84:A97"/>
    <mergeCell ref="B84:B97"/>
    <mergeCell ref="A98:A105"/>
    <mergeCell ref="B98:B105"/>
    <mergeCell ref="A106:A113"/>
    <mergeCell ref="B106:B113"/>
    <mergeCell ref="A114:A121"/>
    <mergeCell ref="B114:B121"/>
    <mergeCell ref="A122:A136"/>
    <mergeCell ref="B122:B136"/>
    <mergeCell ref="A137:A144"/>
    <mergeCell ref="B137:B144"/>
    <mergeCell ref="A145:A152"/>
    <mergeCell ref="B145:B152"/>
    <mergeCell ref="A153:A160"/>
    <mergeCell ref="B153:B160"/>
    <mergeCell ref="A161:A168"/>
    <mergeCell ref="B161:B168"/>
    <mergeCell ref="A169:A176"/>
    <mergeCell ref="B169:B176"/>
    <mergeCell ref="A177:A188"/>
    <mergeCell ref="B177:B188"/>
    <mergeCell ref="A189:A197"/>
    <mergeCell ref="B189:B197"/>
    <mergeCell ref="A198:A211"/>
    <mergeCell ref="B198:B211"/>
    <mergeCell ref="A212:A220"/>
    <mergeCell ref="B212:B220"/>
    <mergeCell ref="A221:A230"/>
    <mergeCell ref="B221:B230"/>
    <mergeCell ref="A231:A238"/>
    <mergeCell ref="B231:B238"/>
    <mergeCell ref="A239:A245"/>
    <mergeCell ref="B239:B245"/>
    <mergeCell ref="A246:A253"/>
    <mergeCell ref="B246:B253"/>
    <mergeCell ref="A254:A262"/>
    <mergeCell ref="B254:B262"/>
    <mergeCell ref="A263:A270"/>
    <mergeCell ref="B263:B270"/>
    <mergeCell ref="A271:A285"/>
    <mergeCell ref="B271:B285"/>
    <mergeCell ref="A286:A293"/>
    <mergeCell ref="B286:B293"/>
    <mergeCell ref="A294:A304"/>
    <mergeCell ref="B294:B304"/>
    <mergeCell ref="A305:A315"/>
    <mergeCell ref="B305:B315"/>
    <mergeCell ref="A316:A328"/>
    <mergeCell ref="B316:B328"/>
    <mergeCell ref="A329:A336"/>
    <mergeCell ref="B329:B336"/>
    <mergeCell ref="A337:A344"/>
    <mergeCell ref="B337:B344"/>
    <mergeCell ref="A345:A352"/>
    <mergeCell ref="B345:B352"/>
    <mergeCell ref="A353:A360"/>
    <mergeCell ref="B353:B360"/>
    <mergeCell ref="A361:A368"/>
    <mergeCell ref="B361:B368"/>
    <mergeCell ref="A369:A385"/>
    <mergeCell ref="B369:B385"/>
    <mergeCell ref="A386:A401"/>
    <mergeCell ref="B386:B401"/>
    <mergeCell ref="A402:A411"/>
    <mergeCell ref="B402:B411"/>
    <mergeCell ref="A412:A421"/>
    <mergeCell ref="B412:B421"/>
    <mergeCell ref="A422:A431"/>
    <mergeCell ref="B422:B431"/>
    <mergeCell ref="A432:A441"/>
    <mergeCell ref="B432:B441"/>
    <mergeCell ref="A442:A451"/>
    <mergeCell ref="B442:B451"/>
    <mergeCell ref="A452:A460"/>
    <mergeCell ref="B452:B460"/>
    <mergeCell ref="A461:A469"/>
    <mergeCell ref="B461:B469"/>
    <mergeCell ref="A470:A477"/>
    <mergeCell ref="B470:B477"/>
  </mergeCells>
  <printOptions headings="0" gridLines="0"/>
  <pageMargins left="0.23622047244094491" right="0" top="0.74803149606299213" bottom="0.74803149606299213" header="0" footer="0.31496062992125984"/>
  <pageSetup paperSize="9" scale="16" firstPageNumber="4294967295" fitToWidth="1" fitToHeight="0" pageOrder="downThenOver" orientation="landscape" usePrinterDefaults="1" blackAndWhite="0" draft="0" cellComments="none" useFirstPageNumber="0" errors="displayed" horizontalDpi="600" verticalDpi="600" copies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60" workbookViewId="0">
      <selection activeCell="F23" activeCellId="0" sqref="F23"/>
    </sheetView>
  </sheetViews>
  <sheetFormatPr defaultRowHeight="15"/>
  <cols>
    <col customWidth="1" min="1" max="1" style="82" width="22.85546875"/>
    <col customWidth="1" min="2" max="2" style="82" width="21.28515625"/>
    <col customWidth="1" min="3" max="3" style="82" width="25.42578125"/>
    <col customWidth="1" min="4" max="4" style="82" width="12"/>
    <col customWidth="1" min="5" max="5" style="82" width="11.28515625"/>
    <col customWidth="1" min="6" max="6" style="82" width="15.7109375"/>
    <col customWidth="1" min="7" max="7" style="82" width="13.28515625"/>
    <col customWidth="1" min="8" max="8" style="82" width="12.7109375"/>
    <col customWidth="1" min="9" max="9" style="82" width="16.7109375"/>
    <col customWidth="1" min="10" max="10" style="82" width="13.7109375"/>
    <col customWidth="1" min="11" max="11" style="82" width="12.28515625"/>
    <col customWidth="1" min="12" max="12" style="82" width="21.28515625"/>
    <col min="13" max="16384" style="82" width="9.140625"/>
  </cols>
  <sheetData>
    <row r="1" ht="27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4" t="s">
        <v>129</v>
      </c>
      <c r="M1" s="85"/>
      <c r="N1" s="85"/>
      <c r="O1" s="85"/>
      <c r="P1" s="85"/>
      <c r="Q1" s="85"/>
      <c r="R1" s="85"/>
      <c r="S1" s="85"/>
      <c r="T1" s="85"/>
    </row>
    <row r="2" ht="32.25" customHeight="1">
      <c r="A2" s="83"/>
      <c r="B2" s="85" t="s">
        <v>130</v>
      </c>
      <c r="C2" s="85"/>
      <c r="D2" s="85"/>
      <c r="E2" s="85"/>
      <c r="F2" s="85"/>
      <c r="G2" s="85"/>
      <c r="H2" s="85"/>
      <c r="I2" s="85"/>
      <c r="J2" s="85"/>
      <c r="K2" s="83"/>
      <c r="L2" s="83"/>
      <c r="M2" s="83"/>
      <c r="N2" s="83"/>
      <c r="O2" s="83"/>
      <c r="P2" s="83"/>
    </row>
    <row r="3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M3" s="83"/>
      <c r="N3" s="83"/>
      <c r="O3" s="83"/>
      <c r="P3" s="83"/>
    </row>
    <row r="4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ht="90">
      <c r="A5" s="86" t="s">
        <v>131</v>
      </c>
      <c r="B5" s="87" t="s">
        <v>132</v>
      </c>
      <c r="C5" s="87" t="s">
        <v>133</v>
      </c>
      <c r="D5" s="87" t="s">
        <v>134</v>
      </c>
      <c r="E5" s="87" t="s">
        <v>135</v>
      </c>
      <c r="F5" s="87" t="s">
        <v>136</v>
      </c>
      <c r="G5" s="87" t="s">
        <v>137</v>
      </c>
      <c r="H5" s="87" t="s">
        <v>138</v>
      </c>
      <c r="I5" s="87" t="s">
        <v>139</v>
      </c>
      <c r="J5" s="87" t="s">
        <v>140</v>
      </c>
      <c r="K5" s="87" t="s">
        <v>141</v>
      </c>
      <c r="L5" s="88" t="s">
        <v>142</v>
      </c>
      <c r="M5" s="83"/>
      <c r="N5" s="83"/>
      <c r="O5" s="83"/>
      <c r="P5" s="83"/>
    </row>
    <row r="6">
      <c r="A6" s="89" t="s">
        <v>143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1"/>
      <c r="M6" s="83"/>
      <c r="N6" s="83"/>
      <c r="O6" s="83"/>
      <c r="P6" s="83"/>
    </row>
    <row r="7">
      <c r="A7" s="92" t="s">
        <v>144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83"/>
      <c r="N7" s="83"/>
      <c r="O7" s="83"/>
      <c r="P7" s="83"/>
    </row>
    <row r="8">
      <c r="A8" s="92" t="s">
        <v>145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4"/>
      <c r="M8" s="83"/>
      <c r="N8" s="83"/>
      <c r="O8" s="83"/>
      <c r="P8" s="83"/>
    </row>
    <row r="9">
      <c r="A9" s="92" t="s">
        <v>146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4"/>
      <c r="M9" s="83"/>
      <c r="N9" s="83"/>
      <c r="O9" s="83"/>
      <c r="P9" s="83"/>
    </row>
    <row r="10">
      <c r="A10" s="92" t="s">
        <v>147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4"/>
      <c r="M10" s="83"/>
      <c r="N10" s="83"/>
      <c r="O10" s="83"/>
      <c r="P10" s="83"/>
    </row>
    <row r="11">
      <c r="A11" s="92" t="s">
        <v>148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  <c r="M11" s="83"/>
      <c r="N11" s="83"/>
      <c r="O11" s="83"/>
      <c r="P11" s="83"/>
    </row>
    <row r="12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83"/>
      <c r="N12" s="83"/>
      <c r="O12" s="83"/>
      <c r="P12" s="83"/>
    </row>
    <row r="13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100"/>
      <c r="M13" s="83"/>
      <c r="N13" s="83"/>
      <c r="O13" s="83"/>
      <c r="P13" s="83"/>
    </row>
    <row r="14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</sheetData>
  <mergeCells count="2">
    <mergeCell ref="C1:J1"/>
    <mergeCell ref="B2:J2"/>
  </mergeCells>
  <printOptions headings="0" gridLines="0"/>
  <pageMargins left="0.25" right="0.25" top="0.75" bottom="0.75" header="0.29999999999999999" footer="0.29999999999999999"/>
  <pageSetup paperSize="9" scale="73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R7-Office/7.1.1.35</Application>
  <Company>КонсультантПлюс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Чернявский Максим Викторович</cp:lastModifiedBy>
  <cp:revision>1</cp:revision>
  <dcterms:created xsi:type="dcterms:W3CDTF">2011-03-10T10:26:24Z</dcterms:created>
  <dcterms:modified xsi:type="dcterms:W3CDTF">2023-01-25T03:55:58Z</dcterms:modified>
</cp:coreProperties>
</file>